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AASHE Data" sheetId="1" r:id="rId1"/>
    <sheet name="Baseline Data and Implications" sheetId="2" r:id="rId2"/>
  </sheets>
  <calcPr calcId="145621"/>
</workbook>
</file>

<file path=xl/calcChain.xml><?xml version="1.0" encoding="utf-8"?>
<calcChain xmlns="http://schemas.openxmlformats.org/spreadsheetml/2006/main">
  <c r="G11" i="2" l="1"/>
  <c r="G10" i="2"/>
  <c r="G9" i="2"/>
  <c r="G8" i="2"/>
  <c r="D8" i="2" l="1"/>
  <c r="H11" i="2"/>
  <c r="H10" i="2"/>
  <c r="H9" i="2"/>
  <c r="H8" i="2"/>
  <c r="F11" i="2"/>
  <c r="F10" i="2"/>
  <c r="F9" i="2"/>
  <c r="F8" i="2"/>
  <c r="E11" i="2"/>
  <c r="E10" i="2"/>
  <c r="E9" i="2"/>
  <c r="C22" i="2"/>
  <c r="C21" i="2"/>
  <c r="C20" i="2"/>
  <c r="E6" i="2"/>
  <c r="E8" i="2"/>
  <c r="C11" i="2"/>
  <c r="C10" i="2"/>
  <c r="C9" i="2"/>
  <c r="J18" i="1"/>
  <c r="D34" i="1" s="1"/>
  <c r="F18" i="1"/>
  <c r="D18" i="1"/>
  <c r="B18" i="1"/>
  <c r="D31" i="1" s="1"/>
  <c r="C28" i="1"/>
  <c r="C27" i="1"/>
  <c r="C26" i="1"/>
  <c r="C34" i="1" s="1"/>
  <c r="C25" i="1"/>
  <c r="D33" i="1"/>
  <c r="C24" i="1"/>
  <c r="C33" i="1" s="1"/>
  <c r="D32" i="1"/>
  <c r="C23" i="1"/>
  <c r="C32" i="1" s="1"/>
  <c r="C22" i="1"/>
  <c r="C31" i="1" s="1"/>
  <c r="Q14" i="1"/>
  <c r="Q17" i="1" s="1"/>
  <c r="P14" i="1"/>
  <c r="P17" i="1" s="1"/>
  <c r="D28" i="1" s="1"/>
  <c r="O14" i="1"/>
  <c r="O17" i="1" s="1"/>
  <c r="N14" i="1"/>
  <c r="N17" i="1" s="1"/>
  <c r="D27" i="1" s="1"/>
  <c r="M14" i="1"/>
  <c r="M17" i="1" s="1"/>
  <c r="L14" i="1"/>
  <c r="L17" i="1" s="1"/>
  <c r="K14" i="1"/>
  <c r="K17" i="1" s="1"/>
  <c r="J14" i="1"/>
  <c r="J17" i="1" s="1"/>
  <c r="D26" i="1" s="1"/>
  <c r="I14" i="1"/>
  <c r="I17" i="1" s="1"/>
  <c r="H14" i="1"/>
  <c r="H17" i="1" s="1"/>
  <c r="D25" i="1" s="1"/>
  <c r="G14" i="1"/>
  <c r="G17" i="1" s="1"/>
  <c r="F14" i="1"/>
  <c r="F17" i="1" s="1"/>
  <c r="D24" i="1" s="1"/>
  <c r="E14" i="1"/>
  <c r="E17" i="1" s="1"/>
  <c r="D14" i="1"/>
  <c r="D17" i="1" s="1"/>
  <c r="D23" i="1" s="1"/>
  <c r="C14" i="1"/>
  <c r="C17" i="1" s="1"/>
  <c r="B14" i="1"/>
  <c r="B17" i="1" s="1"/>
  <c r="D22" i="1" s="1"/>
</calcChain>
</file>

<file path=xl/comments1.xml><?xml version="1.0" encoding="utf-8"?>
<comments xmlns="http://schemas.openxmlformats.org/spreadsheetml/2006/main">
  <authors>
    <author>Author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weighted Campus User= Residents*1+FTE(non-residents)*0.75+PT (Non-residents)*0.5
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Water consumed/Weighted Campus User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Water consumed/Building sq. ft.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Note baseline years maybe different</t>
        </r>
      </text>
    </comment>
  </commentList>
</comments>
</file>

<file path=xl/sharedStrings.xml><?xml version="1.0" encoding="utf-8"?>
<sst xmlns="http://schemas.openxmlformats.org/spreadsheetml/2006/main" count="66" uniqueCount="56">
  <si>
    <t>Benchmarking</t>
  </si>
  <si>
    <t>Compiled</t>
  </si>
  <si>
    <t>Verified By</t>
  </si>
  <si>
    <t>Source AASHE</t>
  </si>
  <si>
    <t>Author</t>
  </si>
  <si>
    <t>N. Rajagopalan</t>
  </si>
  <si>
    <t>Date</t>
  </si>
  <si>
    <t>Ohio State</t>
  </si>
  <si>
    <t>Iowa State</t>
  </si>
  <si>
    <t>Purdue</t>
  </si>
  <si>
    <t>Indiana University**</t>
  </si>
  <si>
    <t>UIUC</t>
  </si>
  <si>
    <t>UW-Milwaukee</t>
  </si>
  <si>
    <t>MSU</t>
  </si>
  <si>
    <t>UM</t>
  </si>
  <si>
    <t>Year submission</t>
  </si>
  <si>
    <t>Mixed-Humid</t>
  </si>
  <si>
    <t>Cold</t>
  </si>
  <si>
    <t>Building</t>
  </si>
  <si>
    <t>Laboratory space</t>
  </si>
  <si>
    <t>NR</t>
  </si>
  <si>
    <t>Cultivated Grounds</t>
  </si>
  <si>
    <t>NA</t>
  </si>
  <si>
    <t>Farms</t>
  </si>
  <si>
    <t>No</t>
  </si>
  <si>
    <t>Weighted Campus User # of people</t>
  </si>
  <si>
    <t>Water consumption</t>
  </si>
  <si>
    <t xml:space="preserve">Commitment to reduce by </t>
  </si>
  <si>
    <t>Baseline 2012</t>
  </si>
  <si>
    <t>none</t>
  </si>
  <si>
    <t>Per capita water use per year</t>
  </si>
  <si>
    <t>Campus</t>
  </si>
  <si>
    <t>Gallons Per Capita Weighted</t>
  </si>
  <si>
    <t>Gallons per sq.ft. per year</t>
  </si>
  <si>
    <t>Gallons/Per sq. ft (buildings)water use per year</t>
  </si>
  <si>
    <t>On-campus residents (weight = 1)</t>
  </si>
  <si>
    <t>Non-residential/commuter full-time students, faculty and staff (weight = 0.75)</t>
  </si>
  <si>
    <t>Non-residential/commuter part time students, faculty and staff (weight = 0.5)</t>
  </si>
  <si>
    <t>Water Consumption</t>
  </si>
  <si>
    <t>Million Gallons/Year</t>
  </si>
  <si>
    <t>%</t>
  </si>
  <si>
    <t>Weighted Campus User</t>
  </si>
  <si>
    <t>Gallons Per Capita Per Year</t>
  </si>
  <si>
    <t xml:space="preserve">Sq. Ft. </t>
  </si>
  <si>
    <t>Gallons Per Sq. Ft</t>
  </si>
  <si>
    <t>2008 (Baseline)</t>
  </si>
  <si>
    <t>2015 relative to 2008</t>
  </si>
  <si>
    <t>2020 relative to 2008</t>
  </si>
  <si>
    <t>2025 relative to 2008</t>
  </si>
  <si>
    <t>Need Input</t>
  </si>
  <si>
    <t>Growth Rate</t>
  </si>
  <si>
    <t>Compounded annual Growth Rate (%)</t>
  </si>
  <si>
    <t>Sq. Ft.</t>
  </si>
  <si>
    <t>Need data indicated</t>
  </si>
  <si>
    <t>Calculate frowth rate in weighted campus user and buildings sq. ft and project assuming historical trends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</si>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</sst>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3F3F7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7" borderId="0" xfId="0" applyFont="1" applyFill="1"/>
    <xf numFmtId="0" fontId="8" fillId="3" borderId="1" xfId="3" applyFont="1"/>
    <xf numFmtId="1" fontId="8" fillId="3" borderId="1" xfId="3" applyNumberFormat="1" applyFont="1"/>
    <xf numFmtId="3" fontId="7" fillId="0" borderId="0" xfId="0" applyNumberFormat="1" applyFont="1"/>
    <xf numFmtId="9" fontId="7" fillId="0" borderId="0" xfId="0" applyNumberFormat="1" applyFont="1"/>
    <xf numFmtId="0" fontId="7" fillId="0" borderId="0" xfId="0" applyFont="1" applyFill="1" applyBorder="1"/>
    <xf numFmtId="1" fontId="0" fillId="0" borderId="0" xfId="0" applyNumberFormat="1"/>
    <xf numFmtId="1" fontId="7" fillId="0" borderId="0" xfId="0" applyNumberFormat="1" applyFont="1"/>
    <xf numFmtId="2" fontId="7" fillId="0" borderId="0" xfId="0" applyNumberFormat="1" applyFont="1"/>
    <xf numFmtId="0" fontId="7" fillId="6" borderId="0" xfId="0" applyFont="1" applyFill="1" applyAlignment="1"/>
    <xf numFmtId="0" fontId="7" fillId="6" borderId="0" xfId="0" applyFont="1" applyFill="1" applyAlignment="1">
      <alignment horizontal="center"/>
    </xf>
    <xf numFmtId="0" fontId="7" fillId="8" borderId="0" xfId="0" applyFont="1" applyFill="1"/>
    <xf numFmtId="0" fontId="7" fillId="8" borderId="0" xfId="0" applyFont="1" applyFill="1" applyAlignment="1"/>
    <xf numFmtId="0" fontId="10" fillId="0" borderId="0" xfId="0" applyFont="1"/>
    <xf numFmtId="1" fontId="4" fillId="0" borderId="0" xfId="0" applyNumberFormat="1" applyFont="1"/>
    <xf numFmtId="164" fontId="10" fillId="0" borderId="0" xfId="1" applyNumberFormat="1" applyFont="1"/>
    <xf numFmtId="164" fontId="7" fillId="0" borderId="0" xfId="1" applyNumberFormat="1" applyFont="1"/>
    <xf numFmtId="0" fontId="12" fillId="2" borderId="1" xfId="2" applyFont="1"/>
    <xf numFmtId="1" fontId="7" fillId="4" borderId="2" xfId="4" applyNumberFormat="1" applyFont="1"/>
    <xf numFmtId="9" fontId="8" fillId="3" borderId="1" xfId="3" applyNumberFormat="1" applyFont="1"/>
    <xf numFmtId="0" fontId="12" fillId="2" borderId="1" xfId="2" applyFont="1" applyAlignment="1">
      <alignment horizontal="right"/>
    </xf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</cellXfs>
  <cellStyles count="5">
    <cellStyle name="Calculation" xfId="3" builtinId="22"/>
    <cellStyle name="Comma" xfId="1" builtinId="3"/>
    <cellStyle name="Input" xfId="2" builtinId="20"/>
    <cellStyle name="Normal" xfId="0" builtinId="0"/>
    <cellStyle name="Note" xfId="4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Galons per sq. ft (Building ) per tear</c:v>
          </c:tx>
          <c:invertIfNegative val="0"/>
          <c:cat>
            <c:strRef>
              <c:f>'AASHE Data'!$C$31:$C$34</c:f>
              <c:strCache>
                <c:ptCount val="4"/>
                <c:pt idx="0">
                  <c:v>Ohio State</c:v>
                </c:pt>
                <c:pt idx="1">
                  <c:v>Iowa State</c:v>
                </c:pt>
                <c:pt idx="2">
                  <c:v>Purdue</c:v>
                </c:pt>
                <c:pt idx="3">
                  <c:v>UIUC</c:v>
                </c:pt>
              </c:strCache>
            </c:strRef>
          </c:cat>
          <c:val>
            <c:numRef>
              <c:f>'AASHE Data'!$D$31:$D$34</c:f>
              <c:numCache>
                <c:formatCode>0</c:formatCode>
                <c:ptCount val="4"/>
                <c:pt idx="0">
                  <c:v>37.849358405958931</c:v>
                </c:pt>
                <c:pt idx="1">
                  <c:v>47.8949894593134</c:v>
                </c:pt>
                <c:pt idx="2">
                  <c:v>73.180632615500173</c:v>
                </c:pt>
                <c:pt idx="3">
                  <c:v>51.125102075289334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51246080"/>
        <c:axId val="49505984"/>
      </c:barChart>
      <c:catAx>
        <c:axId val="51246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49505984"/>
        <c:crosses val="autoZero"/>
        <c:auto val="1"/>
        <c:lblAlgn val="ctr"/>
        <c:lblOffset val="100"/>
        <c:noMultiLvlLbl val="0"/>
      </c:catAx>
      <c:valAx>
        <c:axId val="4950598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51246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223837</xdr:rowOff>
    </xdr:from>
    <xdr:to>
      <xdr:col>9</xdr:col>
      <xdr:colOff>552450</xdr:colOff>
      <xdr:row>42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topLeftCell="A10" workbookViewId="0">
      <selection activeCell="A32" sqref="A32"/>
    </sheetView>
  </sheetViews>
  <sheetFormatPr defaultRowHeight="15" x14ac:dyDescent="0.25"/>
  <cols>
    <col min="1" max="1" width="89.28515625" bestFit="1" customWidth="1"/>
    <col min="2" max="2" width="19.28515625" bestFit="1" customWidth="1"/>
    <col min="3" max="4" width="26.7109375" bestFit="1" customWidth="1"/>
    <col min="5" max="5" width="14" bestFit="1" customWidth="1"/>
    <col min="6" max="6" width="16.28515625" bestFit="1" customWidth="1"/>
    <col min="7" max="7" width="11.28515625" bestFit="1" customWidth="1"/>
    <col min="8" max="8" width="24.28515625" bestFit="1" customWidth="1"/>
    <col min="9" max="9" width="8.42578125" bestFit="1" customWidth="1"/>
    <col min="10" max="10" width="16.28515625" bestFit="1" customWidth="1"/>
    <col min="12" max="12" width="12.7109375" bestFit="1" customWidth="1"/>
  </cols>
  <sheetData>
    <row r="1" spans="1:17" ht="18.75" x14ac:dyDescent="0.3">
      <c r="A1" s="1" t="s">
        <v>0</v>
      </c>
      <c r="B1" s="2" t="s">
        <v>1</v>
      </c>
      <c r="C1" s="3">
        <v>41898</v>
      </c>
      <c r="D1" s="2"/>
      <c r="E1" s="2" t="s">
        <v>2</v>
      </c>
    </row>
    <row r="2" spans="1:17" ht="18.75" x14ac:dyDescent="0.3">
      <c r="A2" s="4" t="s">
        <v>3</v>
      </c>
      <c r="B2" s="2" t="s">
        <v>4</v>
      </c>
      <c r="C2" s="2" t="s">
        <v>5</v>
      </c>
      <c r="D2" s="2"/>
      <c r="E2" s="2" t="s">
        <v>6</v>
      </c>
    </row>
    <row r="3" spans="1:17" ht="18.75" x14ac:dyDescent="0.3">
      <c r="A3" s="4"/>
      <c r="B3" s="2"/>
      <c r="C3" s="2"/>
      <c r="D3" s="2"/>
      <c r="E3" s="2"/>
    </row>
    <row r="4" spans="1:17" ht="18.75" x14ac:dyDescent="0.3">
      <c r="A4" s="5"/>
      <c r="B4" s="29" t="s">
        <v>7</v>
      </c>
      <c r="C4" s="29"/>
      <c r="D4" s="30" t="s">
        <v>8</v>
      </c>
      <c r="E4" s="30"/>
      <c r="F4" s="29" t="s">
        <v>9</v>
      </c>
      <c r="G4" s="29"/>
      <c r="H4" s="18" t="s">
        <v>10</v>
      </c>
      <c r="I4" s="17"/>
      <c r="J4" s="29" t="s">
        <v>11</v>
      </c>
      <c r="K4" s="29"/>
      <c r="L4" s="30" t="s">
        <v>12</v>
      </c>
      <c r="M4" s="30"/>
      <c r="N4" s="29" t="s">
        <v>13</v>
      </c>
      <c r="O4" s="29"/>
      <c r="P4" s="30" t="s">
        <v>14</v>
      </c>
      <c r="Q4" s="30"/>
    </row>
    <row r="5" spans="1:17" ht="18.75" x14ac:dyDescent="0.3">
      <c r="A5" s="5" t="s">
        <v>15</v>
      </c>
      <c r="B5" s="19">
        <v>2012</v>
      </c>
      <c r="C5" s="5">
        <v>2005</v>
      </c>
      <c r="D5" s="19">
        <v>2013</v>
      </c>
      <c r="E5" s="5">
        <v>2005</v>
      </c>
      <c r="F5" s="19">
        <v>2013</v>
      </c>
      <c r="G5" s="5">
        <v>2005</v>
      </c>
      <c r="H5" s="19">
        <v>2011</v>
      </c>
      <c r="I5" s="5">
        <v>2005</v>
      </c>
      <c r="J5" s="19">
        <v>2013</v>
      </c>
      <c r="K5" s="5">
        <v>2005</v>
      </c>
      <c r="L5" s="19">
        <v>2013</v>
      </c>
      <c r="M5" s="5">
        <v>2005</v>
      </c>
      <c r="N5" s="20">
        <v>2011</v>
      </c>
      <c r="O5" s="6">
        <v>2005</v>
      </c>
      <c r="P5" s="20">
        <v>2012</v>
      </c>
      <c r="Q5" s="6">
        <v>2005</v>
      </c>
    </row>
    <row r="6" spans="1:17" ht="18.75" x14ac:dyDescent="0.3">
      <c r="A6" s="5"/>
      <c r="B6" s="5" t="s">
        <v>16</v>
      </c>
      <c r="C6" s="5"/>
      <c r="D6" s="7" t="s">
        <v>17</v>
      </c>
      <c r="E6" s="5"/>
      <c r="F6" s="5" t="s">
        <v>16</v>
      </c>
      <c r="G6" s="5"/>
      <c r="H6" s="5"/>
      <c r="I6" s="5"/>
      <c r="J6" s="5" t="s">
        <v>16</v>
      </c>
      <c r="K6" s="5"/>
      <c r="L6" s="7" t="s">
        <v>17</v>
      </c>
      <c r="M6" s="5"/>
      <c r="N6" s="6"/>
      <c r="P6" s="7" t="s">
        <v>17</v>
      </c>
      <c r="Q6" s="5"/>
    </row>
    <row r="7" spans="1:17" ht="18.75" x14ac:dyDescent="0.3">
      <c r="A7" s="5" t="s">
        <v>35</v>
      </c>
      <c r="B7" s="5">
        <v>9960</v>
      </c>
      <c r="C7" s="5">
        <v>9085</v>
      </c>
      <c r="D7" s="5">
        <v>9886</v>
      </c>
      <c r="E7" s="5">
        <v>8019</v>
      </c>
      <c r="F7" s="5">
        <v>11457</v>
      </c>
      <c r="G7" s="5">
        <v>11552</v>
      </c>
      <c r="H7" s="5">
        <v>23291</v>
      </c>
      <c r="I7" s="5">
        <v>22395</v>
      </c>
      <c r="J7" s="5">
        <v>11614</v>
      </c>
      <c r="K7" s="5">
        <v>9046</v>
      </c>
      <c r="L7" s="5">
        <v>3892</v>
      </c>
      <c r="M7" s="5">
        <v>2697</v>
      </c>
      <c r="N7" s="6">
        <v>16546</v>
      </c>
      <c r="O7" s="6">
        <v>15423</v>
      </c>
      <c r="P7" s="5">
        <v>13606</v>
      </c>
      <c r="Q7" s="5">
        <v>13947</v>
      </c>
    </row>
    <row r="8" spans="1:17" ht="18.75" x14ac:dyDescent="0.3">
      <c r="A8" s="5" t="s">
        <v>36</v>
      </c>
      <c r="B8" s="5">
        <v>60860</v>
      </c>
      <c r="C8" s="5">
        <v>54477</v>
      </c>
      <c r="D8" s="5">
        <v>21540</v>
      </c>
      <c r="E8" s="5">
        <v>19647</v>
      </c>
      <c r="F8" s="5">
        <v>36726</v>
      </c>
      <c r="G8" s="5">
        <v>34669</v>
      </c>
      <c r="H8" s="5">
        <v>24945</v>
      </c>
      <c r="I8" s="5">
        <v>20815</v>
      </c>
      <c r="J8" s="5">
        <v>39853</v>
      </c>
      <c r="K8" s="5">
        <v>40005</v>
      </c>
      <c r="L8" s="5">
        <v>20591</v>
      </c>
      <c r="M8" s="5">
        <v>18675</v>
      </c>
      <c r="N8" s="6">
        <v>36322</v>
      </c>
      <c r="O8" s="6">
        <v>33516</v>
      </c>
      <c r="P8" s="5">
        <v>64120</v>
      </c>
      <c r="Q8" s="5">
        <v>58062</v>
      </c>
    </row>
    <row r="9" spans="1:17" ht="18.75" x14ac:dyDescent="0.3">
      <c r="A9" s="5" t="s">
        <v>37</v>
      </c>
      <c r="B9" s="5">
        <v>11735</v>
      </c>
      <c r="C9" s="5">
        <v>10722</v>
      </c>
      <c r="D9" s="5">
        <v>4040</v>
      </c>
      <c r="E9" s="5">
        <v>3848</v>
      </c>
      <c r="F9" s="5">
        <v>6830</v>
      </c>
      <c r="G9" s="5">
        <v>7068</v>
      </c>
      <c r="H9" s="5">
        <v>2562</v>
      </c>
      <c r="I9" s="5">
        <v>2253</v>
      </c>
      <c r="J9" s="5">
        <v>2882</v>
      </c>
      <c r="K9" s="5">
        <v>2102</v>
      </c>
      <c r="L9" s="5">
        <v>7195</v>
      </c>
      <c r="M9" s="5">
        <v>7630</v>
      </c>
      <c r="N9" s="6">
        <v>6682</v>
      </c>
      <c r="O9" s="6">
        <v>7460</v>
      </c>
      <c r="P9" s="5">
        <v>2801</v>
      </c>
      <c r="Q9" s="5">
        <v>1838</v>
      </c>
    </row>
    <row r="10" spans="1:17" ht="18.75" x14ac:dyDescent="0.3">
      <c r="A10" s="5" t="s">
        <v>18</v>
      </c>
      <c r="B10" s="5">
        <v>34210963</v>
      </c>
      <c r="C10" s="8"/>
      <c r="D10" s="5">
        <v>12504878</v>
      </c>
      <c r="E10" s="8"/>
      <c r="F10" s="5">
        <v>18404323</v>
      </c>
      <c r="G10" s="8"/>
      <c r="H10" s="8"/>
      <c r="I10" s="8"/>
      <c r="J10" s="5">
        <v>20009740</v>
      </c>
      <c r="K10" s="8"/>
      <c r="L10" s="5">
        <v>7624916</v>
      </c>
      <c r="M10" s="8"/>
      <c r="N10" s="8"/>
      <c r="O10" s="8"/>
      <c r="P10" s="8"/>
      <c r="Q10" s="8"/>
    </row>
    <row r="11" spans="1:17" ht="18.75" x14ac:dyDescent="0.3">
      <c r="A11" s="5" t="s">
        <v>19</v>
      </c>
      <c r="B11" s="5">
        <v>2251108</v>
      </c>
      <c r="C11" s="8"/>
      <c r="D11" s="5">
        <v>1592945</v>
      </c>
      <c r="E11" s="8"/>
      <c r="F11" s="7" t="s">
        <v>20</v>
      </c>
      <c r="G11" s="8"/>
      <c r="H11" s="8"/>
      <c r="I11" s="8"/>
      <c r="J11" s="5">
        <v>1697884</v>
      </c>
      <c r="K11" s="8"/>
      <c r="L11" s="5">
        <v>419117</v>
      </c>
      <c r="M11" s="8"/>
      <c r="N11" s="8"/>
      <c r="O11" s="8"/>
      <c r="P11" s="8"/>
      <c r="Q11" s="8"/>
    </row>
    <row r="12" spans="1:17" ht="18.75" x14ac:dyDescent="0.3">
      <c r="A12" s="5" t="s">
        <v>21</v>
      </c>
      <c r="B12" s="7" t="s">
        <v>22</v>
      </c>
      <c r="C12" s="8"/>
      <c r="D12" s="5">
        <v>1795</v>
      </c>
      <c r="E12" s="8"/>
      <c r="F12" s="5">
        <v>2602</v>
      </c>
      <c r="G12" s="8"/>
      <c r="H12" s="8"/>
      <c r="I12" s="8"/>
      <c r="J12" s="5">
        <v>1700</v>
      </c>
      <c r="K12" s="8"/>
      <c r="L12" s="5">
        <v>20</v>
      </c>
      <c r="M12" s="8"/>
      <c r="N12" s="8"/>
      <c r="O12" s="8"/>
      <c r="P12" s="8"/>
      <c r="Q12" s="8"/>
    </row>
    <row r="13" spans="1:17" ht="18.75" x14ac:dyDescent="0.3">
      <c r="A13" s="5" t="s">
        <v>23</v>
      </c>
      <c r="B13" s="5">
        <v>167</v>
      </c>
      <c r="C13" s="8"/>
      <c r="D13" s="7" t="s">
        <v>24</v>
      </c>
      <c r="E13" s="8"/>
      <c r="F13" s="5">
        <v>14600</v>
      </c>
      <c r="G13" s="8"/>
      <c r="H13" s="8"/>
      <c r="I13" s="8"/>
      <c r="J13" s="5">
        <v>4500</v>
      </c>
      <c r="K13" s="8"/>
      <c r="L13" s="7" t="s">
        <v>24</v>
      </c>
      <c r="M13" s="8"/>
      <c r="N13" s="8"/>
      <c r="O13" s="8"/>
      <c r="P13" s="8"/>
      <c r="Q13" s="8"/>
    </row>
    <row r="14" spans="1:17" ht="18.75" x14ac:dyDescent="0.3">
      <c r="A14" s="9" t="s">
        <v>25</v>
      </c>
      <c r="B14" s="10">
        <f>(B7+B8*0.75+B9*0.5)</f>
        <v>61472.5</v>
      </c>
      <c r="C14" s="10">
        <f>(C7+C8*0.75+C9*0.5)</f>
        <v>55303.75</v>
      </c>
      <c r="D14" s="10">
        <f t="shared" ref="D14:Q14" si="0">(D7+D8*0.75+D9*0.5)</f>
        <v>28061</v>
      </c>
      <c r="E14" s="10">
        <f t="shared" si="0"/>
        <v>24678.25</v>
      </c>
      <c r="F14" s="10">
        <f t="shared" si="0"/>
        <v>42416.5</v>
      </c>
      <c r="G14" s="10">
        <f t="shared" si="0"/>
        <v>41087.75</v>
      </c>
      <c r="H14" s="10">
        <f t="shared" si="0"/>
        <v>43280.75</v>
      </c>
      <c r="I14" s="10">
        <f t="shared" si="0"/>
        <v>39132.75</v>
      </c>
      <c r="J14" s="10">
        <f t="shared" si="0"/>
        <v>42944.75</v>
      </c>
      <c r="K14" s="10">
        <f t="shared" si="0"/>
        <v>40100.75</v>
      </c>
      <c r="L14" s="10">
        <f t="shared" si="0"/>
        <v>22932.75</v>
      </c>
      <c r="M14" s="10">
        <f t="shared" si="0"/>
        <v>20518.25</v>
      </c>
      <c r="N14" s="10">
        <f t="shared" si="0"/>
        <v>47128.5</v>
      </c>
      <c r="O14" s="10">
        <f t="shared" si="0"/>
        <v>44290</v>
      </c>
      <c r="P14" s="10">
        <f t="shared" si="0"/>
        <v>63096.5</v>
      </c>
      <c r="Q14" s="10">
        <f t="shared" si="0"/>
        <v>58412.5</v>
      </c>
    </row>
    <row r="15" spans="1:17" ht="18.75" x14ac:dyDescent="0.3">
      <c r="A15" s="5" t="s">
        <v>26</v>
      </c>
      <c r="B15" s="5">
        <v>1294.8630000000001</v>
      </c>
      <c r="C15" s="5">
        <v>988.84699999999998</v>
      </c>
      <c r="D15" s="11">
        <v>598.92100000000005</v>
      </c>
      <c r="E15" s="11">
        <v>598.22500000000002</v>
      </c>
      <c r="F15" s="5">
        <v>1346.84</v>
      </c>
      <c r="G15" s="5">
        <v>1464.47</v>
      </c>
      <c r="H15" s="5">
        <v>589</v>
      </c>
      <c r="I15" s="5">
        <v>667</v>
      </c>
      <c r="J15" s="5">
        <v>1023</v>
      </c>
      <c r="K15" s="5">
        <v>1479</v>
      </c>
      <c r="L15" s="5">
        <v>2338</v>
      </c>
      <c r="M15" s="5">
        <v>2087</v>
      </c>
      <c r="N15" s="6">
        <v>1670</v>
      </c>
      <c r="O15" s="6">
        <v>2047</v>
      </c>
      <c r="P15" s="5">
        <v>1206</v>
      </c>
      <c r="Q15" s="5">
        <v>1320</v>
      </c>
    </row>
    <row r="16" spans="1:17" ht="18.75" x14ac:dyDescent="0.3">
      <c r="A16" s="5" t="s">
        <v>27</v>
      </c>
      <c r="B16" s="12">
        <v>0.3</v>
      </c>
      <c r="C16" s="5" t="s">
        <v>28</v>
      </c>
      <c r="D16" s="5" t="s">
        <v>29</v>
      </c>
      <c r="E16" s="5"/>
      <c r="F16" s="5"/>
      <c r="G16" s="5"/>
      <c r="H16" s="5"/>
      <c r="I16" s="5"/>
      <c r="J16" s="5"/>
      <c r="K16" s="5"/>
      <c r="L16" s="5"/>
      <c r="M16" s="5"/>
    </row>
    <row r="17" spans="1:17" ht="18.75" x14ac:dyDescent="0.3">
      <c r="A17" s="5" t="s">
        <v>30</v>
      </c>
      <c r="B17" s="10">
        <f>(B15/B14)*1000000</f>
        <v>21064.101834153484</v>
      </c>
      <c r="C17" s="10">
        <f>(C15/C14)*1000000</f>
        <v>17880.288407205659</v>
      </c>
      <c r="D17" s="10">
        <f t="shared" ref="D17:Q17" si="1">(D15/D14)*1000000</f>
        <v>21343.537293752895</v>
      </c>
      <c r="E17" s="10">
        <f t="shared" si="1"/>
        <v>24240.981431017193</v>
      </c>
      <c r="F17" s="10">
        <f t="shared" si="1"/>
        <v>31752.737731778903</v>
      </c>
      <c r="G17" s="10">
        <f t="shared" si="1"/>
        <v>35642.496851251286</v>
      </c>
      <c r="H17" s="10">
        <f t="shared" si="1"/>
        <v>13608.821473749878</v>
      </c>
      <c r="I17" s="10">
        <f t="shared" si="1"/>
        <v>17044.547086519604</v>
      </c>
      <c r="J17" s="10">
        <f t="shared" si="1"/>
        <v>23821.305281786481</v>
      </c>
      <c r="K17" s="10">
        <f t="shared" si="1"/>
        <v>36882.103202558552</v>
      </c>
      <c r="L17" s="10">
        <f t="shared" si="1"/>
        <v>101950.26763035398</v>
      </c>
      <c r="M17" s="10">
        <f t="shared" si="1"/>
        <v>101714.32748894277</v>
      </c>
      <c r="N17" s="10">
        <f t="shared" si="1"/>
        <v>35435.034002779634</v>
      </c>
      <c r="O17" s="10">
        <f t="shared" si="1"/>
        <v>46218.107925039512</v>
      </c>
      <c r="P17" s="10">
        <f t="shared" si="1"/>
        <v>19113.579992551091</v>
      </c>
      <c r="Q17" s="10">
        <f t="shared" si="1"/>
        <v>22597.902846137385</v>
      </c>
    </row>
    <row r="18" spans="1:17" ht="18.75" x14ac:dyDescent="0.3">
      <c r="A18" s="13" t="s">
        <v>34</v>
      </c>
      <c r="B18" s="14">
        <f>B15*1000000/B10</f>
        <v>37.849358405958931</v>
      </c>
      <c r="D18" s="14">
        <f>D15*1000000/D10</f>
        <v>47.8949894593134</v>
      </c>
      <c r="F18" s="14">
        <f>F15*1000000/F10</f>
        <v>73.180632615500173</v>
      </c>
      <c r="H18" s="14"/>
      <c r="J18" s="14">
        <f>J15*1000000/J10</f>
        <v>51.125102075289334</v>
      </c>
      <c r="N18" s="14"/>
    </row>
    <row r="19" spans="1:17" ht="18.75" x14ac:dyDescent="0.3">
      <c r="B19" s="15"/>
      <c r="D19" s="15"/>
      <c r="F19" s="15"/>
      <c r="H19" s="15"/>
      <c r="J19" s="15"/>
      <c r="L19" s="15"/>
      <c r="N19" s="15"/>
      <c r="P19" s="15"/>
    </row>
    <row r="20" spans="1:17" ht="18.75" x14ac:dyDescent="0.3">
      <c r="B20" s="15"/>
      <c r="D20" s="15"/>
      <c r="F20" s="15"/>
      <c r="H20" s="15"/>
      <c r="J20" s="16"/>
      <c r="L20" s="15"/>
      <c r="N20" s="15"/>
      <c r="P20" s="15"/>
    </row>
    <row r="21" spans="1:17" ht="18.75" x14ac:dyDescent="0.3">
      <c r="B21" s="15"/>
      <c r="C21" s="21" t="s">
        <v>31</v>
      </c>
      <c r="D21" s="21" t="s">
        <v>32</v>
      </c>
      <c r="F21" s="15"/>
      <c r="L21" s="15"/>
      <c r="N21" s="15"/>
      <c r="P21" s="15"/>
    </row>
    <row r="22" spans="1:17" ht="15.75" x14ac:dyDescent="0.25">
      <c r="C22" s="21" t="str">
        <f>B4</f>
        <v>Ohio State</v>
      </c>
      <c r="D22" s="23">
        <f>B17</f>
        <v>21064.101834153484</v>
      </c>
    </row>
    <row r="23" spans="1:17" ht="15.75" x14ac:dyDescent="0.25">
      <c r="C23" s="21" t="str">
        <f>D4</f>
        <v>Iowa State</v>
      </c>
      <c r="D23" s="23">
        <f>D17</f>
        <v>21343.537293752895</v>
      </c>
    </row>
    <row r="24" spans="1:17" ht="18.75" x14ac:dyDescent="0.3">
      <c r="A24" s="5"/>
      <c r="C24" s="21" t="str">
        <f>F4</f>
        <v>Purdue</v>
      </c>
      <c r="D24" s="23">
        <f>F17</f>
        <v>31752.737731778903</v>
      </c>
    </row>
    <row r="25" spans="1:17" ht="18.75" x14ac:dyDescent="0.3">
      <c r="A25" s="5"/>
      <c r="C25" s="21" t="str">
        <f>H4</f>
        <v>Indiana University**</v>
      </c>
      <c r="D25" s="23">
        <f>H17</f>
        <v>13608.821473749878</v>
      </c>
    </row>
    <row r="26" spans="1:17" ht="18.75" x14ac:dyDescent="0.3">
      <c r="A26" s="5"/>
      <c r="C26" s="21" t="str">
        <f>J4</f>
        <v>UIUC</v>
      </c>
      <c r="D26" s="23">
        <f>J17</f>
        <v>23821.305281786481</v>
      </c>
    </row>
    <row r="27" spans="1:17" ht="18.75" x14ac:dyDescent="0.3">
      <c r="A27" s="5"/>
      <c r="C27" s="21" t="str">
        <f>N4</f>
        <v>MSU</v>
      </c>
      <c r="D27" s="23">
        <f>N17</f>
        <v>35435.034002779634</v>
      </c>
    </row>
    <row r="28" spans="1:17" ht="18.75" x14ac:dyDescent="0.3">
      <c r="A28" s="5"/>
      <c r="C28" s="21" t="str">
        <f>P4</f>
        <v>UM</v>
      </c>
      <c r="D28" s="23">
        <f>P17</f>
        <v>19113.579992551091</v>
      </c>
    </row>
    <row r="29" spans="1:17" ht="18.75" x14ac:dyDescent="0.3">
      <c r="A29" s="5"/>
    </row>
    <row r="30" spans="1:17" ht="18.75" x14ac:dyDescent="0.3">
      <c r="A30" s="5"/>
      <c r="C30" s="1" t="s">
        <v>31</v>
      </c>
      <c r="D30" s="1" t="s">
        <v>33</v>
      </c>
    </row>
    <row r="31" spans="1:17" ht="18.75" x14ac:dyDescent="0.3">
      <c r="A31" s="5"/>
      <c r="C31" s="1" t="str">
        <f>C22</f>
        <v>Ohio State</v>
      </c>
      <c r="D31" s="22">
        <f>B18</f>
        <v>37.849358405958931</v>
      </c>
    </row>
    <row r="32" spans="1:17" ht="18.75" x14ac:dyDescent="0.3">
      <c r="A32" s="5"/>
      <c r="C32" s="1" t="str">
        <f>C23</f>
        <v>Iowa State</v>
      </c>
      <c r="D32" s="22">
        <f>D18</f>
        <v>47.8949894593134</v>
      </c>
    </row>
    <row r="33" spans="1:4" ht="18.75" x14ac:dyDescent="0.3">
      <c r="A33" s="9"/>
      <c r="C33" s="1" t="str">
        <f>C24</f>
        <v>Purdue</v>
      </c>
      <c r="D33" s="22">
        <f>F18</f>
        <v>73.180632615500173</v>
      </c>
    </row>
    <row r="34" spans="1:4" ht="18.75" x14ac:dyDescent="0.3">
      <c r="A34" s="5"/>
      <c r="C34" s="1" t="str">
        <f>C26</f>
        <v>UIUC</v>
      </c>
      <c r="D34" s="22">
        <f>J18</f>
        <v>51.125102075289334</v>
      </c>
    </row>
    <row r="35" spans="1:4" ht="18.75" x14ac:dyDescent="0.3">
      <c r="A35" s="5"/>
    </row>
    <row r="36" spans="1:4" ht="18.75" x14ac:dyDescent="0.3">
      <c r="A36" s="5"/>
    </row>
    <row r="37" spans="1:4" ht="18.75" x14ac:dyDescent="0.3">
      <c r="A37" s="5"/>
    </row>
  </sheetData>
  <mergeCells count="7">
    <mergeCell ref="N4:O4"/>
    <mergeCell ref="P4:Q4"/>
    <mergeCell ref="B4:C4"/>
    <mergeCell ref="D4:E4"/>
    <mergeCell ref="F4:G4"/>
    <mergeCell ref="J4:K4"/>
    <mergeCell ref="L4:M4"/>
  </mergeCells>
  <pageMargins left="0.7" right="0.7" top="0.75" bottom="0.75" header="0.3" footer="0.3"/>
  <pageSetup orientation="portrait" horizontalDpi="4294967294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0" sqref="A20"/>
    </sheetView>
  </sheetViews>
  <sheetFormatPr defaultRowHeight="15" x14ac:dyDescent="0.25"/>
  <cols>
    <col min="1" max="1" width="123.42578125" bestFit="1" customWidth="1"/>
    <col min="2" max="2" width="44" bestFit="1" customWidth="1"/>
    <col min="3" max="3" width="23.85546875" bestFit="1" customWidth="1"/>
    <col min="4" max="4" width="6.28515625" bestFit="1" customWidth="1"/>
    <col min="5" max="5" width="27.5703125" bestFit="1" customWidth="1"/>
    <col min="6" max="6" width="31.5703125" bestFit="1" customWidth="1"/>
    <col min="7" max="7" width="14.28515625" bestFit="1" customWidth="1"/>
    <col min="8" max="8" width="20.7109375" bestFit="1" customWidth="1"/>
  </cols>
  <sheetData>
    <row r="1" spans="1:8" ht="18.75" x14ac:dyDescent="0.3">
      <c r="A1" s="5"/>
    </row>
    <row r="2" spans="1:8" ht="18.75" x14ac:dyDescent="0.3">
      <c r="A2" s="1" t="s">
        <v>53</v>
      </c>
    </row>
    <row r="3" spans="1:8" ht="18.75" x14ac:dyDescent="0.3">
      <c r="A3" s="1" t="s">
        <v>54</v>
      </c>
    </row>
    <row r="4" spans="1:8" ht="18.75" x14ac:dyDescent="0.3">
      <c r="B4" s="5" t="s">
        <v>55</v>
      </c>
      <c r="C4" s="5" t="s">
        <v>38</v>
      </c>
      <c r="D4" s="5" t="s">
        <v>40</v>
      </c>
      <c r="E4" s="5" t="s">
        <v>41</v>
      </c>
      <c r="F4" s="5" t="s">
        <v>42</v>
      </c>
      <c r="G4" s="5" t="s">
        <v>43</v>
      </c>
      <c r="H4" s="5" t="s">
        <v>44</v>
      </c>
    </row>
    <row r="5" spans="1:8" ht="18.75" x14ac:dyDescent="0.3">
      <c r="B5" s="5"/>
      <c r="C5" s="5" t="s">
        <v>39</v>
      </c>
      <c r="D5" s="5"/>
      <c r="E5" s="5"/>
      <c r="F5" s="5"/>
      <c r="G5" s="5"/>
      <c r="H5" s="5"/>
    </row>
    <row r="6" spans="1:8" ht="18.75" x14ac:dyDescent="0.3">
      <c r="B6" s="5">
        <v>2005</v>
      </c>
      <c r="C6" s="28" t="s">
        <v>49</v>
      </c>
      <c r="E6" s="15">
        <f>'AASHE Data'!K14</f>
        <v>40100.75</v>
      </c>
      <c r="G6" s="25" t="s">
        <v>49</v>
      </c>
    </row>
    <row r="7" spans="1:8" ht="18.75" x14ac:dyDescent="0.3">
      <c r="B7" s="5" t="s">
        <v>45</v>
      </c>
      <c r="C7" s="15">
        <v>1312.492</v>
      </c>
      <c r="D7" s="5">
        <v>100</v>
      </c>
      <c r="E7" s="28" t="s">
        <v>49</v>
      </c>
      <c r="F7" s="5"/>
      <c r="G7" s="25" t="s">
        <v>49</v>
      </c>
      <c r="H7" s="5"/>
    </row>
    <row r="8" spans="1:8" ht="18.75" x14ac:dyDescent="0.3">
      <c r="B8" s="5">
        <v>2012</v>
      </c>
      <c r="C8" s="5">
        <v>1023</v>
      </c>
      <c r="D8" s="27">
        <f>C8/C7</f>
        <v>0.77943332226024997</v>
      </c>
      <c r="E8" s="15">
        <f>'AASHE Data'!J14</f>
        <v>42944.75</v>
      </c>
      <c r="F8" s="24">
        <f>C8*1000000/E8</f>
        <v>23821.305281786481</v>
      </c>
      <c r="G8" s="11">
        <f>'AASHE Data'!J10</f>
        <v>20009740</v>
      </c>
      <c r="H8" s="26">
        <f>C8*1000000/G8</f>
        <v>51.125102075289334</v>
      </c>
    </row>
    <row r="9" spans="1:8" ht="18.75" x14ac:dyDescent="0.3">
      <c r="B9" s="5" t="s">
        <v>46</v>
      </c>
      <c r="C9" s="15">
        <f>D9*C7/100</f>
        <v>1049.9936</v>
      </c>
      <c r="D9" s="5">
        <v>80</v>
      </c>
      <c r="E9" s="15">
        <f>$E$6*((1+C22/100)^10)</f>
        <v>44296.17569558337</v>
      </c>
      <c r="F9" s="24">
        <f t="shared" ref="F9:F11" si="0">C9*1000000/E9</f>
        <v>23703.933432445083</v>
      </c>
      <c r="G9" s="11">
        <f>'AASHE Data'!J10</f>
        <v>20009740</v>
      </c>
      <c r="H9" s="26">
        <f t="shared" ref="H9:H11" si="1">C9*1000000/G9</f>
        <v>52.474125101075778</v>
      </c>
    </row>
    <row r="10" spans="1:8" ht="18.75" x14ac:dyDescent="0.3">
      <c r="B10" s="5" t="s">
        <v>47</v>
      </c>
      <c r="C10" s="15">
        <f>D10*C7/100</f>
        <v>918.74440000000004</v>
      </c>
      <c r="D10" s="5">
        <v>70</v>
      </c>
      <c r="E10" s="15">
        <f>$E$6*((1+C22/100)^15)</f>
        <v>46555.725837053462</v>
      </c>
      <c r="F10" s="24">
        <f t="shared" si="0"/>
        <v>19734.294407000227</v>
      </c>
      <c r="G10" s="11">
        <f>'AASHE Data'!J10</f>
        <v>20009740</v>
      </c>
      <c r="H10" s="26">
        <f t="shared" si="1"/>
        <v>45.914859463441303</v>
      </c>
    </row>
    <row r="11" spans="1:8" ht="18.75" x14ac:dyDescent="0.3">
      <c r="B11" s="5" t="s">
        <v>48</v>
      </c>
      <c r="C11" s="15">
        <f>D11*C7/100</f>
        <v>787.49520000000007</v>
      </c>
      <c r="D11" s="5">
        <v>60</v>
      </c>
      <c r="E11" s="15">
        <f>$E$6*((1+C22/100)^20)</f>
        <v>48930.535744443441</v>
      </c>
      <c r="F11" s="24">
        <f t="shared" si="0"/>
        <v>16094.146283477556</v>
      </c>
      <c r="G11" s="11">
        <f>'AASHE Data'!J10</f>
        <v>20009740</v>
      </c>
      <c r="H11" s="26">
        <f t="shared" si="1"/>
        <v>39.355593825806835</v>
      </c>
    </row>
    <row r="12" spans="1:8" ht="18.75" x14ac:dyDescent="0.3">
      <c r="C12" s="5"/>
      <c r="D12" s="5"/>
      <c r="E12" s="5"/>
      <c r="F12" s="5"/>
      <c r="G12" s="5"/>
      <c r="H12" s="5"/>
    </row>
    <row r="19" spans="2:5" ht="18.75" x14ac:dyDescent="0.3">
      <c r="B19" s="5" t="s">
        <v>50</v>
      </c>
      <c r="C19" s="5" t="s">
        <v>41</v>
      </c>
      <c r="E19" s="5" t="s">
        <v>52</v>
      </c>
    </row>
    <row r="20" spans="2:5" ht="18.75" x14ac:dyDescent="0.3">
      <c r="B20" s="5">
        <v>2005</v>
      </c>
      <c r="C20" s="15">
        <f>E6</f>
        <v>40100.75</v>
      </c>
    </row>
    <row r="21" spans="2:5" ht="18.75" x14ac:dyDescent="0.3">
      <c r="B21" s="5">
        <v>2012</v>
      </c>
      <c r="C21" s="15">
        <f>E8</f>
        <v>42944.75</v>
      </c>
    </row>
    <row r="22" spans="2:5" ht="18.75" x14ac:dyDescent="0.3">
      <c r="B22" s="5" t="s">
        <v>51</v>
      </c>
      <c r="C22">
        <f>ROUND(((C21/C20)^(1/7)-1),2)*100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AASHE Data</vt:lpstr>
      <vt:lpstr>Baseline Data and Implications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2014-09-29T14:17:22Z</dcterms:modified>
</cp:coreProperties>
</file>