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22995" windowHeight="13740"/>
  </bookViews>
  <sheets>
    <sheet name="iCAP Energy Tracking" sheetId="7" r:id="rId1"/>
    <sheet name="EUI" sheetId="13" r:id="rId2"/>
  </sheets>
  <externalReferences>
    <externalReference r:id="rId3"/>
  </externalReferences>
  <definedNames>
    <definedName name="Other_Transportation">[1]EF_Transportation!$AB$7</definedName>
  </definedNames>
  <calcPr calcId="145621"/>
</workbook>
</file>

<file path=xl/calcChain.xml><?xml version="1.0" encoding="utf-8"?>
<calcChain xmlns="http://schemas.openxmlformats.org/spreadsheetml/2006/main">
  <c r="K13" i="7" l="1"/>
  <c r="F6" i="13"/>
  <c r="F7" i="13"/>
  <c r="F8" i="13"/>
  <c r="F9" i="13"/>
  <c r="F10" i="13"/>
  <c r="F11" i="13"/>
  <c r="F5" i="13"/>
  <c r="E6" i="13"/>
  <c r="E7" i="13"/>
  <c r="E8" i="13"/>
  <c r="E9" i="13"/>
  <c r="E10" i="13"/>
  <c r="E11" i="13"/>
  <c r="E5" i="13"/>
  <c r="H13" i="7"/>
  <c r="E13" i="7"/>
  <c r="K9" i="7" l="1"/>
  <c r="K11" i="7" l="1"/>
  <c r="K10" i="7"/>
  <c r="K12" i="7"/>
  <c r="K8" i="7"/>
  <c r="E12" i="7"/>
  <c r="E11" i="7"/>
  <c r="E10" i="7"/>
  <c r="E9" i="7"/>
  <c r="E8" i="7"/>
  <c r="H12" i="7" l="1"/>
  <c r="H11" i="7"/>
  <c r="H10" i="7"/>
  <c r="H9" i="7"/>
  <c r="H8" i="7"/>
</calcChain>
</file>

<file path=xl/sharedStrings.xml><?xml version="1.0" encoding="utf-8"?>
<sst xmlns="http://schemas.openxmlformats.org/spreadsheetml/2006/main" count="21" uniqueCount="16">
  <si>
    <t>Fiscal Year</t>
  </si>
  <si>
    <t>% change from FY08</t>
  </si>
  <si>
    <t>n/a</t>
  </si>
  <si>
    <t>kWh</t>
  </si>
  <si>
    <t>kLbs</t>
  </si>
  <si>
    <t>iCAP Energy Tracking</t>
  </si>
  <si>
    <t>GSF campus space</t>
  </si>
  <si>
    <t>MMBTU</t>
  </si>
  <si>
    <t>total energy use</t>
  </si>
  <si>
    <t>EUI</t>
  </si>
  <si>
    <t>BTU/Sq FT</t>
  </si>
  <si>
    <t>MBTU/SQFT</t>
  </si>
  <si>
    <t>Energy Use Intensity</t>
  </si>
  <si>
    <t>MBTU/Sq Ft</t>
  </si>
  <si>
    <t>Steam to Campus</t>
  </si>
  <si>
    <t>Total Electricity Usage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</si>
</sst>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Helv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3" fontId="3" fillId="0" borderId="1">
      <alignment horizontal="right"/>
    </xf>
  </cellStyleXfs>
  <cellXfs count="54">
    <xf numFmtId="0" fontId="0" fillId="0" borderId="0" xfId="0"/>
    <xf numFmtId="0" fontId="0" fillId="0" borderId="0" xfId="0" applyAlignment="1">
      <alignment horizontal="center"/>
    </xf>
    <xf numFmtId="0" fontId="0" fillId="0" borderId="2" xfId="0" applyBorder="1"/>
    <xf numFmtId="164" fontId="0" fillId="0" borderId="2" xfId="1" applyNumberFormat="1" applyFont="1" applyBorder="1" applyAlignment="1">
      <alignment horizontal="center"/>
    </xf>
    <xf numFmtId="164" fontId="0" fillId="0" borderId="0" xfId="1" applyNumberFormat="1" applyFont="1" applyAlignment="1">
      <alignment horizontal="center"/>
    </xf>
    <xf numFmtId="164" fontId="0" fillId="0" borderId="0" xfId="0" applyNumberFormat="1"/>
    <xf numFmtId="9" fontId="0" fillId="0" borderId="2" xfId="2" applyNumberFormat="1" applyFont="1" applyBorder="1"/>
    <xf numFmtId="164" fontId="2" fillId="0" borderId="2" xfId="1" applyNumberFormat="1" applyFont="1" applyFill="1" applyBorder="1" applyAlignment="1">
      <alignment horizontal="center" wrapText="1"/>
    </xf>
    <xf numFmtId="0" fontId="0" fillId="0" borderId="2" xfId="0" applyBorder="1" applyAlignment="1">
      <alignment horizontal="center"/>
    </xf>
    <xf numFmtId="0" fontId="2" fillId="0" borderId="3" xfId="0" applyFont="1" applyFill="1" applyBorder="1" applyAlignment="1">
      <alignment horizontal="center" wrapText="1"/>
    </xf>
    <xf numFmtId="164" fontId="2" fillId="3" borderId="2" xfId="1" applyNumberFormat="1" applyFont="1" applyFill="1" applyBorder="1" applyAlignment="1">
      <alignment horizontal="center" wrapText="1"/>
    </xf>
    <xf numFmtId="0" fontId="0" fillId="0" borderId="0" xfId="0" applyAlignment="1">
      <alignment wrapText="1"/>
    </xf>
    <xf numFmtId="164" fontId="0" fillId="6" borderId="0" xfId="1" applyNumberFormat="1" applyFont="1" applyFill="1"/>
    <xf numFmtId="164" fontId="0" fillId="0" borderId="0" xfId="1" applyNumberFormat="1" applyFont="1"/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0" xfId="0" applyBorder="1"/>
    <xf numFmtId="0" fontId="0" fillId="0" borderId="11" xfId="0" applyBorder="1"/>
    <xf numFmtId="9" fontId="0" fillId="0" borderId="8" xfId="2" applyNumberFormat="1" applyFont="1" applyBorder="1"/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1" xfId="0" applyBorder="1" applyAlignment="1">
      <alignment horizontal="center"/>
    </xf>
    <xf numFmtId="0" fontId="2" fillId="0" borderId="18" xfId="0" applyFont="1" applyFill="1" applyBorder="1" applyAlignment="1">
      <alignment horizontal="center"/>
    </xf>
    <xf numFmtId="164" fontId="2" fillId="3" borderId="3" xfId="1" applyNumberFormat="1" applyFont="1" applyFill="1" applyBorder="1" applyAlignment="1">
      <alignment horizontal="center"/>
    </xf>
    <xf numFmtId="164" fontId="2" fillId="0" borderId="3" xfId="1" applyNumberFormat="1" applyFont="1" applyFill="1" applyBorder="1" applyAlignment="1">
      <alignment horizontal="center" wrapText="1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64" fontId="0" fillId="5" borderId="13" xfId="1" applyNumberFormat="1" applyFont="1" applyFill="1" applyBorder="1" applyAlignment="1">
      <alignment horizontal="center"/>
    </xf>
    <xf numFmtId="0" fontId="0" fillId="0" borderId="13" xfId="0" applyBorder="1" applyAlignment="1">
      <alignment horizontal="right"/>
    </xf>
    <xf numFmtId="164" fontId="0" fillId="2" borderId="13" xfId="1" applyNumberFormat="1" applyFont="1" applyFill="1" applyBorder="1" applyAlignment="1">
      <alignment horizontal="center"/>
    </xf>
    <xf numFmtId="164" fontId="0" fillId="4" borderId="13" xfId="1" applyNumberFormat="1" applyFont="1" applyFill="1" applyBorder="1" applyAlignment="1">
      <alignment horizontal="center"/>
    </xf>
    <xf numFmtId="0" fontId="0" fillId="0" borderId="14" xfId="0" applyBorder="1" applyAlignment="1">
      <alignment horizontal="right"/>
    </xf>
    <xf numFmtId="164" fontId="0" fillId="0" borderId="10" xfId="1" applyNumberFormat="1" applyFont="1" applyBorder="1" applyAlignment="1">
      <alignment horizontal="center"/>
    </xf>
    <xf numFmtId="9" fontId="0" fillId="0" borderId="10" xfId="2" applyNumberFormat="1" applyFont="1" applyBorder="1"/>
    <xf numFmtId="164" fontId="0" fillId="0" borderId="10" xfId="1" applyNumberFormat="1" applyFont="1" applyBorder="1"/>
    <xf numFmtId="9" fontId="0" fillId="0" borderId="11" xfId="2" applyNumberFormat="1" applyFont="1" applyBorder="1"/>
    <xf numFmtId="0" fontId="2" fillId="3" borderId="15" xfId="0" applyFont="1" applyFill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164" fontId="2" fillId="4" borderId="16" xfId="1" applyNumberFormat="1" applyFont="1" applyFill="1" applyBorder="1" applyAlignment="1">
      <alignment horizontal="center" wrapText="1"/>
    </xf>
    <xf numFmtId="164" fontId="2" fillId="4" borderId="19" xfId="1" applyNumberFormat="1" applyFont="1" applyFill="1" applyBorder="1" applyAlignment="1">
      <alignment horizontal="center" wrapText="1"/>
    </xf>
    <xf numFmtId="0" fontId="2" fillId="3" borderId="12" xfId="0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164" fontId="2" fillId="2" borderId="2" xfId="1" applyNumberFormat="1" applyFont="1" applyFill="1" applyBorder="1" applyAlignment="1">
      <alignment horizontal="center" wrapText="1"/>
    </xf>
    <xf numFmtId="164" fontId="2" fillId="2" borderId="3" xfId="1" applyNumberFormat="1" applyFont="1" applyFill="1" applyBorder="1" applyAlignment="1">
      <alignment horizontal="center" wrapText="1"/>
    </xf>
    <xf numFmtId="164" fontId="2" fillId="5" borderId="2" xfId="1" applyNumberFormat="1" applyFont="1" applyFill="1" applyBorder="1" applyAlignment="1">
      <alignment horizontal="center" wrapText="1"/>
    </xf>
    <xf numFmtId="164" fontId="2" fillId="5" borderId="3" xfId="1" applyNumberFormat="1" applyFont="1" applyFill="1" applyBorder="1" applyAlignment="1">
      <alignment horizontal="center" wrapText="1"/>
    </xf>
    <xf numFmtId="164" fontId="0" fillId="0" borderId="2" xfId="1" applyNumberFormat="1" applyFont="1" applyFill="1" applyBorder="1" applyAlignment="1">
      <alignment horizontal="center"/>
    </xf>
  </cellXfs>
  <cellStyles count="4">
    <cellStyle name="Comma" xfId="1" builtinId="3"/>
    <cellStyle name="Data" xf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CAP/Calculator_v6%209%202013%20Illinoi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ser_Agreement"/>
      <sheetName val="Introduction"/>
      <sheetName val="Spreadsheet_Map"/>
      <sheetName val="Input"/>
      <sheetName val="Input_InflAdj"/>
      <sheetName val="CustFuelMix"/>
      <sheetName val="Input_Commuter"/>
      <sheetName val="S_CO2"/>
      <sheetName val="S_CH4"/>
      <sheetName val="S_N2O"/>
      <sheetName val="S_Annual"/>
      <sheetName val="S_Energy"/>
      <sheetName val="S_CO2_Sum"/>
      <sheetName val="S_CH4_Sum"/>
      <sheetName val="S_N2O_Sum"/>
      <sheetName val="S_Energy_Sum"/>
      <sheetName val="S_eCO2_Sum"/>
      <sheetName val="S_Demo"/>
      <sheetName val="ACUPCC_Reporting"/>
      <sheetName val="GraphControl"/>
      <sheetName val="Linear Projection"/>
      <sheetName val="Normalization"/>
      <sheetName val="Customized trends"/>
      <sheetName val="Detailed Projection"/>
      <sheetName val="Project_Input"/>
      <sheetName val="P_Cost_Ass"/>
      <sheetName val="Project_EF"/>
      <sheetName val="P_Emissions_Calc"/>
      <sheetName val="P_Source_Increases"/>
      <sheetName val="P_Source_Reductions"/>
      <sheetName val="P_Cash_Flow"/>
      <sheetName val="P_Sum"/>
      <sheetName val="P_Exec_Sum"/>
      <sheetName val="PG_EmissionsReductions"/>
      <sheetName val="PG_CapitalCost"/>
      <sheetName val="PG_AnnualCost"/>
      <sheetName val="PG_PaybackTime"/>
      <sheetName val="PG_IRR"/>
      <sheetName val="PG_NPV"/>
      <sheetName val="PG_CostPerReduction"/>
      <sheetName val="PG_eCO2_Wedges"/>
      <sheetName val="PG_vs_BAU"/>
      <sheetName val="EF_Map"/>
      <sheetName val="EF_CO2"/>
      <sheetName val="EF_CH4"/>
      <sheetName val="EF_N2O"/>
      <sheetName val="EF_Energy"/>
      <sheetName val="EF_eCO2"/>
      <sheetName val="EF_Stationary"/>
      <sheetName val="EF_Transportation"/>
      <sheetName val="EF_Agriculture"/>
      <sheetName val="EF_Animals"/>
      <sheetName val="EF_Refrigerants"/>
      <sheetName val="EF_Electric"/>
      <sheetName val="EF_ElectricMap"/>
      <sheetName val="EF_ElectricCO2"/>
      <sheetName val="EF_ElectricCH4N2O"/>
      <sheetName val="EF_ElectricEnergy"/>
      <sheetName val="EF_ElectricLoss"/>
      <sheetName val="CustFuelMixConversion"/>
      <sheetName val="EF_ElectricGenEff"/>
      <sheetName val="EF_Steam"/>
      <sheetName val="EF_Water"/>
      <sheetName val="EF_SolidWaste"/>
      <sheetName val="EF_Wastewater"/>
      <sheetName val="EF_Paper"/>
      <sheetName val="EF_Offset"/>
      <sheetName val="EF_GWP"/>
      <sheetName val="EF_HeatingValues"/>
      <sheetName val="EF_CarbonContent"/>
      <sheetName val="EF_CH4N2O"/>
      <sheetName val="EF_Constants"/>
      <sheetName val="S_Graph_Sum"/>
      <sheetName val="G_TotalEmissions"/>
      <sheetName val="G_ScopeEmissions"/>
      <sheetName val="G_TotalCO2"/>
      <sheetName val="G_TotalCH4"/>
      <sheetName val="G_TotalN2O"/>
      <sheetName val="G_TotalEnergy"/>
      <sheetName val="G_Offset"/>
      <sheetName val="G_Demo_Emissions"/>
      <sheetName val="G_Operating$"/>
      <sheetName val="G_Research$"/>
      <sheetName val="G_Energy$"/>
      <sheetName val="G_Student"/>
      <sheetName val="G_Community"/>
      <sheetName val="G_BuildingSpace"/>
      <sheetName val="G_ResearchSpace"/>
      <sheetName val="G_HDD"/>
      <sheetName val="G_CDD"/>
      <sheetName val="G_Demo_Energy"/>
      <sheetName val="G_R_Operating$"/>
      <sheetName val="G_R_Research$"/>
      <sheetName val="G_R_Energy$"/>
      <sheetName val="G_R_Student"/>
      <sheetName val="G_R_Community"/>
      <sheetName val="G_R_BuildingSpace"/>
      <sheetName val="G_R_ResearchSpace"/>
      <sheetName val="G_R_HDD"/>
      <sheetName val="G_R_CDD"/>
      <sheetName val="G_NRG$_All"/>
      <sheetName val="Reference"/>
      <sheetName val="Troubleshooting_Guide"/>
      <sheetName val="Glossary"/>
      <sheetName val="Info"/>
      <sheetName val="DegreeDay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>
        <row r="7">
          <cell r="AB7" t="str">
            <v>Other Fleet Fuel</v>
          </cell>
        </row>
      </sheetData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N18"/>
  <sheetViews>
    <sheetView tabSelected="1" workbookViewId="0">
      <selection activeCell="K23" sqref="K23"/>
    </sheetView>
  </sheetViews>
  <sheetFormatPr defaultRowHeight="15" x14ac:dyDescent="0.25"/>
  <cols>
    <col min="2" max="2" width="10.140625" style="1" bestFit="1" customWidth="1"/>
    <col min="3" max="3" width="1.140625" style="1" customWidth="1"/>
    <col min="4" max="4" width="12" style="4" bestFit="1" customWidth="1"/>
    <col min="5" max="5" width="12" style="4" customWidth="1"/>
    <col min="6" max="6" width="1.140625" style="1" customWidth="1"/>
    <col min="7" max="7" width="16.42578125" style="4" customWidth="1"/>
    <col min="8" max="8" width="12" style="4" customWidth="1"/>
    <col min="9" max="9" width="1" style="4" customWidth="1"/>
    <col min="10" max="10" width="17" customWidth="1"/>
    <col min="11" max="11" width="11.85546875" customWidth="1"/>
  </cols>
  <sheetData>
    <row r="3" spans="2:14" ht="15.75" thickBot="1" x14ac:dyDescent="0.3"/>
    <row r="4" spans="2:14" x14ac:dyDescent="0.25">
      <c r="B4" s="46" t="s">
        <v>5</v>
      </c>
      <c r="C4" s="47"/>
      <c r="D4" s="47"/>
      <c r="E4" s="47"/>
      <c r="F4" s="47"/>
      <c r="G4" s="47"/>
      <c r="H4" s="47"/>
      <c r="I4" s="47"/>
      <c r="J4" s="47"/>
      <c r="K4" s="48"/>
    </row>
    <row r="5" spans="2:14" s="11" customFormat="1" ht="32.25" customHeight="1" x14ac:dyDescent="0.25">
      <c r="B5" s="42" t="s">
        <v>0</v>
      </c>
      <c r="C5" s="9"/>
      <c r="D5" s="10" t="s">
        <v>14</v>
      </c>
      <c r="E5" s="51" t="s">
        <v>1</v>
      </c>
      <c r="F5" s="9"/>
      <c r="G5" s="10" t="s">
        <v>15</v>
      </c>
      <c r="H5" s="49" t="s">
        <v>1</v>
      </c>
      <c r="I5" s="7"/>
      <c r="J5" s="10" t="s">
        <v>12</v>
      </c>
      <c r="K5" s="44" t="s">
        <v>1</v>
      </c>
    </row>
    <row r="6" spans="2:14" ht="15.75" thickBot="1" x14ac:dyDescent="0.3">
      <c r="B6" s="43"/>
      <c r="C6" s="28"/>
      <c r="D6" s="29" t="s">
        <v>4</v>
      </c>
      <c r="E6" s="52"/>
      <c r="F6" s="28"/>
      <c r="G6" s="29" t="s">
        <v>3</v>
      </c>
      <c r="H6" s="50"/>
      <c r="I6" s="30"/>
      <c r="J6" s="29" t="s">
        <v>13</v>
      </c>
      <c r="K6" s="45"/>
    </row>
    <row r="7" spans="2:14" x14ac:dyDescent="0.25">
      <c r="B7" s="31">
        <v>2008</v>
      </c>
      <c r="C7" s="32"/>
      <c r="D7" s="33">
        <v>2418664</v>
      </c>
      <c r="E7" s="34" t="s">
        <v>2</v>
      </c>
      <c r="F7" s="32"/>
      <c r="G7" s="35">
        <v>454091364</v>
      </c>
      <c r="H7" s="34" t="s">
        <v>2</v>
      </c>
      <c r="I7" s="34"/>
      <c r="J7" s="36">
        <v>303</v>
      </c>
      <c r="K7" s="37" t="s">
        <v>2</v>
      </c>
    </row>
    <row r="8" spans="2:14" x14ac:dyDescent="0.25">
      <c r="B8" s="18">
        <v>2009</v>
      </c>
      <c r="C8" s="8"/>
      <c r="D8" s="3">
        <v>2062436</v>
      </c>
      <c r="E8" s="6">
        <f>(D8-D$7)/D$7</f>
        <v>-0.14728296282575834</v>
      </c>
      <c r="F8" s="8"/>
      <c r="G8" s="3">
        <v>449874602</v>
      </c>
      <c r="H8" s="6">
        <f>(G8-G$7)/G$7</f>
        <v>-9.2861532596774949E-3</v>
      </c>
      <c r="I8" s="6"/>
      <c r="J8" s="53">
        <v>283</v>
      </c>
      <c r="K8" s="24">
        <f>(J8-J$7)/J$7</f>
        <v>-6.6006600660066E-2</v>
      </c>
      <c r="N8" s="5"/>
    </row>
    <row r="9" spans="2:14" x14ac:dyDescent="0.25">
      <c r="B9" s="18">
        <v>2010</v>
      </c>
      <c r="C9" s="8"/>
      <c r="D9" s="3">
        <v>1921472</v>
      </c>
      <c r="E9" s="6">
        <f t="shared" ref="E9:E13" si="0">(D9-D$7)/D$7</f>
        <v>-0.20556472498867143</v>
      </c>
      <c r="F9" s="8"/>
      <c r="G9" s="3">
        <v>432886537</v>
      </c>
      <c r="H9" s="6">
        <f t="shared" ref="H9:H13" si="1">(G9-G$7)/G$7</f>
        <v>-4.6697269935307553E-2</v>
      </c>
      <c r="I9" s="6"/>
      <c r="J9" s="53">
        <v>260.00000000000006</v>
      </c>
      <c r="K9" s="24">
        <f t="shared" ref="K9:K13" si="2">(J9-J$7)/J$7</f>
        <v>-0.14191419141914172</v>
      </c>
    </row>
    <row r="10" spans="2:14" x14ac:dyDescent="0.25">
      <c r="B10" s="18">
        <v>2011</v>
      </c>
      <c r="C10" s="8"/>
      <c r="D10" s="3">
        <v>1851318</v>
      </c>
      <c r="E10" s="6">
        <f t="shared" si="0"/>
        <v>-0.23456999401322384</v>
      </c>
      <c r="F10" s="8"/>
      <c r="G10" s="3">
        <v>431115446</v>
      </c>
      <c r="H10" s="6">
        <f t="shared" si="1"/>
        <v>-5.0597566528483899E-2</v>
      </c>
      <c r="I10" s="6"/>
      <c r="J10" s="53">
        <v>245.29999999999998</v>
      </c>
      <c r="K10" s="24">
        <f t="shared" si="2"/>
        <v>-0.1904290429042905</v>
      </c>
    </row>
    <row r="11" spans="2:14" x14ac:dyDescent="0.25">
      <c r="B11" s="18">
        <v>2012</v>
      </c>
      <c r="C11" s="8"/>
      <c r="D11" s="3">
        <v>1620591</v>
      </c>
      <c r="E11" s="6">
        <f t="shared" si="0"/>
        <v>-0.3299643935660348</v>
      </c>
      <c r="F11" s="8"/>
      <c r="G11" s="3">
        <v>432446292</v>
      </c>
      <c r="H11" s="6">
        <f t="shared" si="1"/>
        <v>-4.7666777472561664E-2</v>
      </c>
      <c r="I11" s="6"/>
      <c r="J11" s="53">
        <v>215.53699999999998</v>
      </c>
      <c r="K11" s="24">
        <f t="shared" si="2"/>
        <v>-0.28865676567656773</v>
      </c>
    </row>
    <row r="12" spans="2:14" x14ac:dyDescent="0.25">
      <c r="B12" s="18">
        <v>2013</v>
      </c>
      <c r="C12" s="8"/>
      <c r="D12" s="3">
        <v>1697118</v>
      </c>
      <c r="E12" s="6">
        <f t="shared" si="0"/>
        <v>-0.29832419881389066</v>
      </c>
      <c r="F12" s="8"/>
      <c r="G12" s="3">
        <v>470102160.69999999</v>
      </c>
      <c r="H12" s="6">
        <f t="shared" si="1"/>
        <v>3.5258976429245609E-2</v>
      </c>
      <c r="I12" s="6"/>
      <c r="J12" s="53">
        <v>223.46</v>
      </c>
      <c r="K12" s="24">
        <f t="shared" si="2"/>
        <v>-0.2625082508250825</v>
      </c>
    </row>
    <row r="13" spans="2:14" ht="15.75" thickBot="1" x14ac:dyDescent="0.3">
      <c r="B13" s="20">
        <v>2014</v>
      </c>
      <c r="C13" s="21"/>
      <c r="D13" s="38">
        <v>1708885</v>
      </c>
      <c r="E13" s="39">
        <f t="shared" si="0"/>
        <v>-0.29345911627245452</v>
      </c>
      <c r="F13" s="21"/>
      <c r="G13" s="38">
        <v>481484134</v>
      </c>
      <c r="H13" s="39">
        <f t="shared" si="1"/>
        <v>6.0324357985367894E-2</v>
      </c>
      <c r="I13" s="38"/>
      <c r="J13" s="40">
        <v>232.45200000000003</v>
      </c>
      <c r="K13" s="41">
        <f t="shared" si="2"/>
        <v>-0.23283168316831673</v>
      </c>
    </row>
    <row r="14" spans="2:14" x14ac:dyDescent="0.25">
      <c r="B14" s="14">
        <v>2020</v>
      </c>
      <c r="C14" s="15"/>
      <c r="D14" s="15"/>
      <c r="E14" s="16"/>
      <c r="F14" s="17"/>
      <c r="G14" s="15"/>
      <c r="H14" s="15"/>
      <c r="I14" s="16"/>
      <c r="J14" s="17"/>
      <c r="K14" s="25"/>
    </row>
    <row r="15" spans="2:14" x14ac:dyDescent="0.25">
      <c r="B15" s="18">
        <v>2025</v>
      </c>
      <c r="C15" s="8"/>
      <c r="D15" s="8"/>
      <c r="E15" s="2"/>
      <c r="F15" s="19"/>
      <c r="G15" s="8"/>
      <c r="H15" s="8"/>
      <c r="I15" s="2"/>
      <c r="J15" s="19"/>
      <c r="K15" s="26"/>
    </row>
    <row r="16" spans="2:14" x14ac:dyDescent="0.25">
      <c r="B16" s="18">
        <v>2030</v>
      </c>
      <c r="C16" s="8"/>
      <c r="D16" s="8"/>
      <c r="E16" s="2"/>
      <c r="F16" s="19"/>
      <c r="G16" s="8"/>
      <c r="H16" s="8"/>
      <c r="I16" s="2"/>
      <c r="J16" s="19"/>
      <c r="K16" s="26"/>
    </row>
    <row r="17" spans="2:11" x14ac:dyDescent="0.25">
      <c r="B17" s="18">
        <v>2040</v>
      </c>
      <c r="C17" s="8"/>
      <c r="D17" s="8"/>
      <c r="E17" s="2"/>
      <c r="F17" s="19"/>
      <c r="G17" s="8"/>
      <c r="H17" s="8"/>
      <c r="I17" s="2"/>
      <c r="J17" s="19"/>
      <c r="K17" s="26"/>
    </row>
    <row r="18" spans="2:11" ht="15.75" thickBot="1" x14ac:dyDescent="0.3">
      <c r="B18" s="20">
        <v>2050</v>
      </c>
      <c r="C18" s="21"/>
      <c r="D18" s="21"/>
      <c r="E18" s="22"/>
      <c r="F18" s="23"/>
      <c r="G18" s="21"/>
      <c r="H18" s="21"/>
      <c r="I18" s="22"/>
      <c r="J18" s="23"/>
      <c r="K18" s="27"/>
    </row>
  </sheetData>
  <mergeCells count="5">
    <mergeCell ref="B5:B6"/>
    <mergeCell ref="K5:K6"/>
    <mergeCell ref="B4:K4"/>
    <mergeCell ref="H5:H6"/>
    <mergeCell ref="E5:E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F11"/>
  <sheetViews>
    <sheetView workbookViewId="0">
      <selection activeCell="F5" sqref="F5:F11"/>
    </sheetView>
  </sheetViews>
  <sheetFormatPr defaultRowHeight="15" x14ac:dyDescent="0.25"/>
  <cols>
    <col min="4" max="4" width="18.28515625" customWidth="1"/>
    <col min="5" max="5" width="11" customWidth="1"/>
    <col min="6" max="6" width="9.140625" style="13"/>
  </cols>
  <sheetData>
    <row r="3" spans="3:6" x14ac:dyDescent="0.25">
      <c r="C3" t="s">
        <v>8</v>
      </c>
      <c r="E3" t="s">
        <v>9</v>
      </c>
      <c r="F3" s="13" t="s">
        <v>9</v>
      </c>
    </row>
    <row r="4" spans="3:6" x14ac:dyDescent="0.25">
      <c r="C4" t="s">
        <v>7</v>
      </c>
      <c r="D4" t="s">
        <v>6</v>
      </c>
      <c r="E4" t="s">
        <v>10</v>
      </c>
      <c r="F4" s="13" t="s">
        <v>11</v>
      </c>
    </row>
    <row r="5" spans="3:6" x14ac:dyDescent="0.25">
      <c r="C5">
        <v>6094411.4069999997</v>
      </c>
      <c r="D5" s="12">
        <v>20113569</v>
      </c>
      <c r="E5">
        <f>C5*1000000/D5</f>
        <v>303000</v>
      </c>
      <c r="F5" s="13">
        <f>E5/1000</f>
        <v>303</v>
      </c>
    </row>
    <row r="6" spans="3:6" x14ac:dyDescent="0.25">
      <c r="C6">
        <v>5696315.9410399999</v>
      </c>
      <c r="D6" s="13">
        <v>20128324.879999999</v>
      </c>
      <c r="E6">
        <f t="shared" ref="E6:E11" si="0">C6*1000000/D6</f>
        <v>283000</v>
      </c>
      <c r="F6" s="13">
        <f t="shared" ref="F6:F11" si="1">E6/1000</f>
        <v>283</v>
      </c>
    </row>
    <row r="7" spans="3:6" x14ac:dyDescent="0.25">
      <c r="C7">
        <v>5301373.1471999995</v>
      </c>
      <c r="D7" s="13">
        <v>20389896.719999999</v>
      </c>
      <c r="E7">
        <f t="shared" si="0"/>
        <v>260000.00000000003</v>
      </c>
      <c r="F7" s="13">
        <f t="shared" si="1"/>
        <v>260.00000000000006</v>
      </c>
    </row>
    <row r="8" spans="3:6" x14ac:dyDescent="0.25">
      <c r="C8">
        <v>5095174.2365260003</v>
      </c>
      <c r="D8" s="13">
        <v>20771195.420000002</v>
      </c>
      <c r="E8">
        <f t="shared" si="0"/>
        <v>245299.99999999997</v>
      </c>
      <c r="F8" s="13">
        <f t="shared" si="1"/>
        <v>245.29999999999998</v>
      </c>
    </row>
    <row r="9" spans="3:6" x14ac:dyDescent="0.25">
      <c r="C9">
        <v>4508666.8684097594</v>
      </c>
      <c r="D9" s="13">
        <v>20918296.48</v>
      </c>
      <c r="E9">
        <f t="shared" si="0"/>
        <v>215536.99999999997</v>
      </c>
      <c r="F9" s="13">
        <f t="shared" si="1"/>
        <v>215.53699999999998</v>
      </c>
    </row>
    <row r="10" spans="3:6" x14ac:dyDescent="0.25">
      <c r="C10">
        <v>4672143.5541693997</v>
      </c>
      <c r="D10" s="13">
        <v>20908187.389999997</v>
      </c>
      <c r="E10">
        <f t="shared" si="0"/>
        <v>223460</v>
      </c>
      <c r="F10" s="13">
        <f t="shared" si="1"/>
        <v>223.46</v>
      </c>
    </row>
    <row r="11" spans="3:6" x14ac:dyDescent="0.25">
      <c r="C11">
        <v>4882246.6368218409</v>
      </c>
      <c r="D11" s="13">
        <v>21003246.420000002</v>
      </c>
      <c r="E11">
        <f t="shared" si="0"/>
        <v>232452.00000000003</v>
      </c>
      <c r="F11" s="13">
        <f t="shared" si="1"/>
        <v>232.45200000000003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iCAP Energy Tracking</vt:lpstr>
      <vt:lpstr>EUI</vt:lpstr>
    </vt:vector>
  </TitlesOfParts>
  <Company>Facilities and Services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Morgan Johnston</dc:creator>
  <cp:lastModifiedBy>Morgan Johnston</cp:lastModifiedBy>
  <dcterms:created xsi:type="dcterms:W3CDTF">2014-04-11T15:27:18Z</dcterms:created>
  <dcterms:modified xsi:type="dcterms:W3CDTF">2014-09-24T16:05:42Z</dcterms:modified>
</cp:coreProperties>
</file>