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3740"/>
  </bookViews>
  <sheets>
    <sheet name="ACUPCC Emissions Summary" sheetId="9" r:id="rId1"/>
    <sheet name="ACUPCC Energy Emissions" sheetId="5" r:id="rId2"/>
    <sheet name="ACUPCC Waste Emissions" sheetId="6" r:id="rId3"/>
    <sheet name="ACUPCC Transportation Emissions" sheetId="7" r:id="rId4"/>
    <sheet name="ACUPCC Ag Emissions" sheetId="4" r:id="rId5"/>
  </sheets>
  <externalReferences>
    <externalReference r:id="rId6"/>
    <externalReference r:id="rId7"/>
  </externalReferences>
  <definedNames>
    <definedName name="Chemicals">[1]EF_GWP!$B$7:$B$78</definedName>
    <definedName name="Other_Animal">[1]EF_Animals!$AE$7</definedName>
    <definedName name="Other_Offset">[1]EF_Offset!$F$7</definedName>
    <definedName name="Other_Stationary">[1]EF_Stationary!$AP$6</definedName>
    <definedName name="Other_Transportation">[2]EF_Transportation!$AB$7</definedName>
    <definedName name="PaperTypes">[1]EF_Paper!$AC$9:$AC$21</definedName>
  </definedNames>
  <calcPr calcId="145621"/>
</workbook>
</file>

<file path=xl/calcChain.xml><?xml version="1.0" encoding="utf-8"?>
<calcChain xmlns="http://schemas.openxmlformats.org/spreadsheetml/2006/main">
  <c r="N13" i="9" l="1"/>
  <c r="N12" i="9"/>
  <c r="N11" i="9"/>
  <c r="N10" i="9"/>
  <c r="N9" i="9"/>
  <c r="N8" i="9"/>
  <c r="M13" i="9"/>
  <c r="M12" i="9"/>
  <c r="M11" i="9"/>
  <c r="M10" i="9"/>
  <c r="M9" i="9"/>
  <c r="M8" i="9"/>
  <c r="M7" i="9"/>
  <c r="K13" i="9" l="1"/>
  <c r="K12" i="9"/>
  <c r="K11" i="9"/>
  <c r="K10" i="9"/>
  <c r="K9" i="9"/>
  <c r="K8" i="9"/>
  <c r="M13" i="7"/>
  <c r="N13" i="7" s="1"/>
  <c r="K13" i="7"/>
  <c r="H13" i="7"/>
  <c r="E13" i="7"/>
  <c r="N12" i="7"/>
  <c r="M12" i="7"/>
  <c r="K12" i="7"/>
  <c r="H12" i="7"/>
  <c r="E12" i="7"/>
  <c r="M11" i="7"/>
  <c r="N11" i="7" s="1"/>
  <c r="K11" i="7"/>
  <c r="H11" i="7"/>
  <c r="E11" i="7"/>
  <c r="M10" i="7"/>
  <c r="N10" i="7" s="1"/>
  <c r="K10" i="7"/>
  <c r="H10" i="7"/>
  <c r="E10" i="7"/>
  <c r="M9" i="7"/>
  <c r="N9" i="7" s="1"/>
  <c r="K9" i="7"/>
  <c r="H9" i="7"/>
  <c r="E9" i="7"/>
  <c r="N8" i="7"/>
  <c r="M8" i="7"/>
  <c r="K8" i="7"/>
  <c r="H8" i="7"/>
  <c r="E8" i="7"/>
  <c r="M7" i="7"/>
  <c r="L13" i="5"/>
  <c r="J13" i="5"/>
  <c r="F13" i="5"/>
  <c r="L12" i="5"/>
  <c r="J12" i="5"/>
  <c r="F12" i="5"/>
  <c r="L11" i="5"/>
  <c r="J11" i="5"/>
  <c r="F11" i="5"/>
  <c r="L10" i="5"/>
  <c r="J10" i="5"/>
  <c r="F10" i="5"/>
  <c r="L9" i="5"/>
  <c r="J9" i="5"/>
  <c r="F9" i="5"/>
  <c r="L8" i="5"/>
  <c r="J8" i="5"/>
  <c r="F8" i="5"/>
  <c r="L7" i="5"/>
  <c r="M12" i="5" s="1"/>
  <c r="M13" i="5" l="1"/>
  <c r="M8" i="5"/>
  <c r="M9" i="5"/>
  <c r="M10" i="5"/>
  <c r="M11" i="5"/>
  <c r="E13" i="4"/>
  <c r="E11" i="4" l="1"/>
  <c r="E8" i="4" l="1"/>
  <c r="E10" i="4"/>
  <c r="E9" i="4"/>
  <c r="E12" i="4"/>
</calcChain>
</file>

<file path=xl/sharedStrings.xml><?xml version="1.0" encoding="utf-8"?>
<sst xmlns="http://schemas.openxmlformats.org/spreadsheetml/2006/main" count="82" uniqueCount="24">
  <si>
    <t>Fiscal Year</t>
  </si>
  <si>
    <t>ACUPCC Emissions</t>
  </si>
  <si>
    <t>% change from FY08</t>
  </si>
  <si>
    <t>MT eCO2</t>
  </si>
  <si>
    <t>n/a</t>
  </si>
  <si>
    <t>Ag Emissions</t>
  </si>
  <si>
    <t>Power from Coal and Natural Gas</t>
  </si>
  <si>
    <t>Purchased Electricity</t>
  </si>
  <si>
    <t>Energy Emissions</t>
  </si>
  <si>
    <t>MMBTU</t>
  </si>
  <si>
    <t>kWh</t>
  </si>
  <si>
    <t>Primary Landfill</t>
  </si>
  <si>
    <t>Landfilled Waste</t>
  </si>
  <si>
    <t>Waste Emissions</t>
  </si>
  <si>
    <t>Location</t>
  </si>
  <si>
    <t>Tons</t>
  </si>
  <si>
    <t>Clinton</t>
  </si>
  <si>
    <t>Danville</t>
  </si>
  <si>
    <t>Fleet</t>
  </si>
  <si>
    <t>Commuting</t>
  </si>
  <si>
    <t>Air Travel</t>
  </si>
  <si>
    <t>Transportation</t>
  </si>
  <si>
    <t>Total Emisisons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</si>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</sst>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" fillId="0" borderId="4">
      <alignment horizontal="right"/>
    </xf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14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center"/>
    </xf>
    <xf numFmtId="9" fontId="0" fillId="0" borderId="7" xfId="2" applyNumberFormat="1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9" fontId="0" fillId="0" borderId="12" xfId="2" applyNumberFormat="1" applyFont="1" applyBorder="1"/>
    <xf numFmtId="0" fontId="0" fillId="0" borderId="18" xfId="0" applyBorder="1" applyAlignment="1">
      <alignment horizontal="center"/>
    </xf>
    <xf numFmtId="0" fontId="0" fillId="0" borderId="13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2" fillId="3" borderId="8" xfId="1" applyNumberFormat="1" applyFont="1" applyFill="1" applyBorder="1" applyAlignment="1">
      <alignment horizontal="center" wrapText="1"/>
    </xf>
    <xf numFmtId="164" fontId="2" fillId="4" borderId="8" xfId="1" applyNumberFormat="1" applyFont="1" applyFill="1" applyBorder="1" applyAlignment="1">
      <alignment horizontal="center" wrapText="1"/>
    </xf>
    <xf numFmtId="164" fontId="2" fillId="5" borderId="8" xfId="1" applyNumberFormat="1" applyFont="1" applyFill="1" applyBorder="1" applyAlignment="1">
      <alignment horizontal="center" wrapText="1"/>
    </xf>
    <xf numFmtId="164" fontId="0" fillId="0" borderId="5" xfId="1" applyNumberFormat="1" applyFont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9" fontId="0" fillId="0" borderId="7" xfId="2" applyNumberFormat="1" applyFont="1" applyBorder="1" applyAlignment="1">
      <alignment horizontal="right"/>
    </xf>
    <xf numFmtId="9" fontId="0" fillId="0" borderId="12" xfId="2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wrapText="1"/>
    </xf>
    <xf numFmtId="164" fontId="0" fillId="6" borderId="5" xfId="1" applyNumberFormat="1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9" fontId="0" fillId="0" borderId="1" xfId="2" applyNumberFormat="1" applyFont="1" applyBorder="1"/>
    <xf numFmtId="164" fontId="0" fillId="0" borderId="0" xfId="0" applyNumberFormat="1"/>
    <xf numFmtId="9" fontId="0" fillId="0" borderId="11" xfId="2" applyNumberFormat="1" applyFont="1" applyBorder="1"/>
    <xf numFmtId="164" fontId="0" fillId="0" borderId="3" xfId="1" applyNumberFormat="1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2" fillId="0" borderId="11" xfId="1" applyNumberFormat="1" applyFont="1" applyFill="1" applyBorder="1" applyAlignment="1">
      <alignment horizontal="center" wrapText="1"/>
    </xf>
    <xf numFmtId="164" fontId="0" fillId="6" borderId="3" xfId="1" applyNumberFormat="1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164" fontId="0" fillId="7" borderId="3" xfId="1" applyNumberFormat="1" applyFont="1" applyFill="1" applyBorder="1" applyAlignment="1">
      <alignment horizontal="center"/>
    </xf>
    <xf numFmtId="164" fontId="0" fillId="8" borderId="3" xfId="1" applyNumberFormat="1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2" fillId="3" borderId="7" xfId="1" applyNumberFormat="1" applyFont="1" applyFill="1" applyBorder="1" applyAlignment="1">
      <alignment horizontal="center" wrapText="1"/>
    </xf>
    <xf numFmtId="164" fontId="2" fillId="3" borderId="8" xfId="1" applyNumberFormat="1" applyFont="1" applyFill="1" applyBorder="1" applyAlignment="1">
      <alignment horizontal="center" wrapText="1"/>
    </xf>
    <xf numFmtId="164" fontId="2" fillId="2" borderId="19" xfId="1" applyNumberFormat="1" applyFont="1" applyFill="1" applyBorder="1" applyAlignment="1">
      <alignment horizontal="center"/>
    </xf>
    <xf numFmtId="164" fontId="2" fillId="2" borderId="27" xfId="1" applyNumberFormat="1" applyFont="1" applyFill="1" applyBorder="1" applyAlignment="1">
      <alignment horizontal="center"/>
    </xf>
    <xf numFmtId="164" fontId="2" fillId="3" borderId="12" xfId="1" applyNumberFormat="1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64" fontId="2" fillId="2" borderId="23" xfId="1" applyNumberFormat="1" applyFont="1" applyFill="1" applyBorder="1" applyAlignment="1">
      <alignment horizontal="center"/>
    </xf>
    <xf numFmtId="164" fontId="2" fillId="2" borderId="24" xfId="1" applyNumberFormat="1" applyFont="1" applyFill="1" applyBorder="1" applyAlignment="1">
      <alignment horizontal="center"/>
    </xf>
    <xf numFmtId="164" fontId="2" fillId="2" borderId="25" xfId="1" applyNumberFormat="1" applyFont="1" applyFill="1" applyBorder="1" applyAlignment="1">
      <alignment horizontal="center"/>
    </xf>
    <xf numFmtId="164" fontId="2" fillId="2" borderId="26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 wrapText="1"/>
    </xf>
    <xf numFmtId="164" fontId="2" fillId="6" borderId="2" xfId="1" applyNumberFormat="1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164" fontId="2" fillId="6" borderId="11" xfId="1" applyNumberFormat="1" applyFont="1" applyFill="1" applyBorder="1" applyAlignment="1">
      <alignment horizontal="center" wrapText="1"/>
    </xf>
    <xf numFmtId="164" fontId="2" fillId="7" borderId="1" xfId="1" applyNumberFormat="1" applyFont="1" applyFill="1" applyBorder="1" applyAlignment="1">
      <alignment horizontal="center" wrapText="1"/>
    </xf>
    <xf numFmtId="164" fontId="2" fillId="7" borderId="11" xfId="1" applyNumberFormat="1" applyFont="1" applyFill="1" applyBorder="1" applyAlignment="1">
      <alignment horizontal="center" wrapText="1"/>
    </xf>
    <xf numFmtId="164" fontId="2" fillId="8" borderId="1" xfId="1" applyNumberFormat="1" applyFont="1" applyFill="1" applyBorder="1" applyAlignment="1">
      <alignment horizontal="center" wrapText="1"/>
    </xf>
    <xf numFmtId="164" fontId="2" fillId="8" borderId="11" xfId="1" applyNumberFormat="1" applyFont="1" applyFill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2" fillId="3" borderId="1" xfId="1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</cellXfs>
  <cellStyles count="4">
    <cellStyle name="Comma" xfId="1" builtinId="3"/>
    <cellStyle name="Data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johnst\Desktop\CACP%20Calculator_v7%200%20Illino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AP/SWATeams/3.%20Transportation/Calculator_v6%209%202013%20Illino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Agreement"/>
      <sheetName val="Introduction"/>
      <sheetName val="Spreadsheet_Map"/>
      <sheetName val="Input"/>
      <sheetName val="Input_InflAdj"/>
      <sheetName val="CustFuelMix"/>
      <sheetName val="Input_Commuter"/>
      <sheetName val="S_CO2"/>
      <sheetName val="S_CH4"/>
      <sheetName val="S_N2O"/>
      <sheetName val="S_Energy"/>
      <sheetName val="S_CO2_Sum"/>
      <sheetName val="S_CH4_Sum"/>
      <sheetName val="S_N2O_Sum"/>
      <sheetName val="S_Energy_Sum"/>
      <sheetName val="S_eCO2_Sum"/>
      <sheetName val="S_Annual"/>
      <sheetName val="S_Demo"/>
      <sheetName val="ACUPCC_Reporting"/>
      <sheetName val="GraphControl"/>
      <sheetName val="Linear Projection"/>
      <sheetName val="Normalization"/>
      <sheetName val="Customized trends"/>
      <sheetName val="Detailed Projection"/>
      <sheetName val="Project_Input"/>
      <sheetName val="P_Cost_Ass"/>
      <sheetName val="Project_EF"/>
      <sheetName val="P_Emissions_Calc"/>
      <sheetName val="P_Source_Increases"/>
      <sheetName val="P_Source_Reductions"/>
      <sheetName val="P_Cash_Flow"/>
      <sheetName val="P_Sum"/>
      <sheetName val="P_Exec_Sum"/>
      <sheetName val="PG_EmissionsReductions"/>
      <sheetName val="PG_CapitalCost"/>
      <sheetName val="PG_AnnualCost"/>
      <sheetName val="PG_PaybackTime"/>
      <sheetName val="PG_IRR"/>
      <sheetName val="PG_NPV"/>
      <sheetName val="PG_CostPerReduction"/>
      <sheetName val="PG_eCO2_Wedges"/>
      <sheetName val="PG_vs_BAU"/>
      <sheetName val="EF_Map"/>
      <sheetName val="EF_CO2"/>
      <sheetName val="EF_CH4"/>
      <sheetName val="EF_N2O"/>
      <sheetName val="EF_Energy"/>
      <sheetName val="EF_eCO2"/>
      <sheetName val="EF_Stationary"/>
      <sheetName val="EF_Transportation"/>
      <sheetName val="EF_Agriculture"/>
      <sheetName val="EF_Animals"/>
      <sheetName val="EF_Refrigerants"/>
      <sheetName val="EF_Electric"/>
      <sheetName val="EF_ElectricMap"/>
      <sheetName val="EF_ElectricCO2"/>
      <sheetName val="EF_ElectricCH4N2O"/>
      <sheetName val="EF_ElectricEnergy"/>
      <sheetName val="EF_ElectricLoss"/>
      <sheetName val="CustFuelMixConversion"/>
      <sheetName val="EF_ElectricGenEff"/>
      <sheetName val="EF_Steam"/>
      <sheetName val="EF_Water"/>
      <sheetName val="EF_SolidWaste"/>
      <sheetName val="EF_Wastewater"/>
      <sheetName val="EF_Paper"/>
      <sheetName val="EF_Offset"/>
      <sheetName val="EF_GWP"/>
      <sheetName val="EF_HeatingValues"/>
      <sheetName val="EF_CarbonContent"/>
      <sheetName val="EF_CH4N2O"/>
      <sheetName val="EF_Constants"/>
      <sheetName val="S_Graph_Sum"/>
      <sheetName val="G_TotalEmissions"/>
      <sheetName val="G_ScopeEmissions"/>
      <sheetName val="G_TotalCO2"/>
      <sheetName val="G_TotalCH4"/>
      <sheetName val="G_TotalN2O"/>
      <sheetName val="G_TotalEnergy"/>
      <sheetName val="G_Offset"/>
      <sheetName val="G_Demo_Emissions"/>
      <sheetName val="G_Operating$"/>
      <sheetName val="G_Research$"/>
      <sheetName val="G_Energy$"/>
      <sheetName val="G_Student"/>
      <sheetName val="G_Community"/>
      <sheetName val="G_BuildingSpace"/>
      <sheetName val="G_ResearchSpace"/>
      <sheetName val="G_HDD"/>
      <sheetName val="G_CDD"/>
      <sheetName val="G_Demo_Energy"/>
      <sheetName val="G_R_Operating$"/>
      <sheetName val="G_R_Research$"/>
      <sheetName val="G_R_Energy$"/>
      <sheetName val="G_R_Student"/>
      <sheetName val="G_R_Community"/>
      <sheetName val="G_R_BuildingSpace"/>
      <sheetName val="G_R_ResearchSpace"/>
      <sheetName val="G_R_HDD"/>
      <sheetName val="G_R_CDD"/>
      <sheetName val="G_NRG$_All"/>
      <sheetName val="Reference"/>
      <sheetName val="Troubleshooting_Guide"/>
      <sheetName val="Glossary"/>
      <sheetName val="Info"/>
      <sheetName val="DegreeDay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6">
          <cell r="AP6" t="str">
            <v>Other</v>
          </cell>
        </row>
      </sheetData>
      <sheetData sheetId="49" refreshError="1"/>
      <sheetData sheetId="50" refreshError="1"/>
      <sheetData sheetId="51">
        <row r="7">
          <cell r="AE7" t="str">
            <v>Other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9">
          <cell r="AC9" t="str">
            <v>Uncoated Freesheet</v>
          </cell>
        </row>
        <row r="10">
          <cell r="AC10" t="str">
            <v>Coated Freesheet</v>
          </cell>
        </row>
        <row r="11">
          <cell r="AC11" t="str">
            <v>Uncoated Groundwood</v>
          </cell>
        </row>
        <row r="12">
          <cell r="AC12" t="str">
            <v>Coated Groundwood</v>
          </cell>
        </row>
        <row r="13">
          <cell r="AC13" t="str">
            <v>Supercalendered</v>
          </cell>
        </row>
        <row r="14">
          <cell r="AC14" t="str">
            <v>Corrugated: Unbleached</v>
          </cell>
        </row>
        <row r="15">
          <cell r="AC15" t="str">
            <v>Corrugated: Semibleached</v>
          </cell>
        </row>
        <row r="16">
          <cell r="AC16" t="str">
            <v>Corrugated: Bleached</v>
          </cell>
        </row>
        <row r="17">
          <cell r="AC17" t="str">
            <v>Paperboard: SBS</v>
          </cell>
        </row>
        <row r="18">
          <cell r="AC18" t="str">
            <v>Paperboard: CUK</v>
          </cell>
        </row>
        <row r="19">
          <cell r="AC19" t="str">
            <v>Paperboard: Uncoated Bleached Kraft</v>
          </cell>
        </row>
        <row r="20">
          <cell r="AC20" t="str">
            <v>Paperboard: Uncoated Unbleached Kraft</v>
          </cell>
        </row>
        <row r="21">
          <cell r="AC21" t="str">
            <v>Paperboard: Coated Recycled</v>
          </cell>
        </row>
      </sheetData>
      <sheetData sheetId="66">
        <row r="7">
          <cell r="F7" t="str">
            <v>Other</v>
          </cell>
        </row>
      </sheetData>
      <sheetData sheetId="67">
        <row r="7">
          <cell r="B7" t="str">
            <v>CO2</v>
          </cell>
        </row>
        <row r="8">
          <cell r="B8" t="str">
            <v>CH4</v>
          </cell>
        </row>
        <row r="9">
          <cell r="B9" t="str">
            <v>N2O</v>
          </cell>
        </row>
        <row r="10">
          <cell r="B10" t="str">
            <v>HFC-23</v>
          </cell>
        </row>
        <row r="11">
          <cell r="B11" t="str">
            <v>HFC-32</v>
          </cell>
        </row>
        <row r="12">
          <cell r="B12" t="str">
            <v>HFC-41</v>
          </cell>
        </row>
        <row r="13">
          <cell r="B13" t="str">
            <v>HFC-125</v>
          </cell>
        </row>
        <row r="14">
          <cell r="B14" t="str">
            <v>HFC-134</v>
          </cell>
        </row>
        <row r="15">
          <cell r="B15" t="str">
            <v>HFC-134a</v>
          </cell>
        </row>
        <row r="16">
          <cell r="B16" t="str">
            <v>HFC-143</v>
          </cell>
        </row>
        <row r="17">
          <cell r="B17" t="str">
            <v>HFC-143a</v>
          </cell>
        </row>
        <row r="18">
          <cell r="B18" t="str">
            <v>HFC-152</v>
          </cell>
        </row>
        <row r="19">
          <cell r="B19" t="str">
            <v>HFC-152a</v>
          </cell>
        </row>
        <row r="20">
          <cell r="B20" t="str">
            <v>HFC-161</v>
          </cell>
        </row>
        <row r="21">
          <cell r="B21" t="str">
            <v>HFC-227ea</v>
          </cell>
        </row>
        <row r="22">
          <cell r="B22" t="str">
            <v>HFC-236cb</v>
          </cell>
        </row>
        <row r="23">
          <cell r="B23" t="str">
            <v>HFC-236ea</v>
          </cell>
        </row>
        <row r="24">
          <cell r="B24" t="str">
            <v>HFC-236fa</v>
          </cell>
        </row>
        <row r="25">
          <cell r="B25" t="str">
            <v>HFC-245ca</v>
          </cell>
        </row>
        <row r="26">
          <cell r="B26" t="str">
            <v>HFC-245fa</v>
          </cell>
        </row>
        <row r="27">
          <cell r="B27" t="str">
            <v>HFC-365mfc</v>
          </cell>
        </row>
        <row r="28">
          <cell r="B28" t="str">
            <v>R-404a</v>
          </cell>
        </row>
        <row r="29">
          <cell r="B29" t="str">
            <v>HFC-4310mee</v>
          </cell>
        </row>
        <row r="30">
          <cell r="B30" t="str">
            <v>FIC-1311</v>
          </cell>
        </row>
        <row r="31">
          <cell r="B31" t="str">
            <v>SF6</v>
          </cell>
        </row>
        <row r="32">
          <cell r="B32" t="str">
            <v>CF4</v>
          </cell>
        </row>
        <row r="33">
          <cell r="B33" t="str">
            <v>C2F6</v>
          </cell>
        </row>
        <row r="34">
          <cell r="B34" t="str">
            <v>C3F8</v>
          </cell>
        </row>
        <row r="35">
          <cell r="B35" t="str">
            <v>C4F10</v>
          </cell>
        </row>
        <row r="36">
          <cell r="B36" t="str">
            <v>c-C4F8</v>
          </cell>
        </row>
        <row r="37">
          <cell r="B37" t="str">
            <v>C5F12</v>
          </cell>
        </row>
        <row r="38">
          <cell r="B38" t="str">
            <v>C6F14</v>
          </cell>
        </row>
        <row r="39">
          <cell r="B39" t="str">
            <v>CH3OCH3</v>
          </cell>
        </row>
        <row r="40">
          <cell r="B40" t="str">
            <v>(CF3)2CFOCH3</v>
          </cell>
        </row>
        <row r="41">
          <cell r="B41" t="str">
            <v>(CF3)CH2OH</v>
          </cell>
        </row>
        <row r="42">
          <cell r="B42" t="str">
            <v>CF3CF2CH2OH</v>
          </cell>
        </row>
        <row r="43">
          <cell r="B43" t="str">
            <v>(CF3)2CHOH</v>
          </cell>
        </row>
        <row r="44">
          <cell r="B44" t="str">
            <v>HFE-125</v>
          </cell>
        </row>
        <row r="45">
          <cell r="B45" t="str">
            <v>HFE-134</v>
          </cell>
        </row>
        <row r="46">
          <cell r="B46" t="str">
            <v>HFE-143a</v>
          </cell>
        </row>
        <row r="47">
          <cell r="B47" t="str">
            <v>HCFE-235da2</v>
          </cell>
        </row>
        <row r="48">
          <cell r="B48" t="str">
            <v>HCFC-22</v>
          </cell>
        </row>
        <row r="49">
          <cell r="B49" t="str">
            <v>HFE-245cb2</v>
          </cell>
        </row>
        <row r="50">
          <cell r="B50" t="str">
            <v>HFE-245fa2</v>
          </cell>
        </row>
        <row r="51">
          <cell r="B51" t="str">
            <v>HFE-254cb2</v>
          </cell>
        </row>
        <row r="52">
          <cell r="B52" t="str">
            <v>HFE-347mcc3</v>
          </cell>
        </row>
        <row r="53">
          <cell r="B53" t="str">
            <v>HFE-356pcf3</v>
          </cell>
        </row>
        <row r="54">
          <cell r="B54" t="str">
            <v>HFE-374pcf2</v>
          </cell>
        </row>
        <row r="55">
          <cell r="B55" t="str">
            <v>HFE-7100</v>
          </cell>
        </row>
        <row r="56">
          <cell r="B56" t="str">
            <v>HFE-7200</v>
          </cell>
        </row>
        <row r="57">
          <cell r="B57" t="str">
            <v>H-Galden 1040x</v>
          </cell>
        </row>
        <row r="58">
          <cell r="B58" t="str">
            <v>HG-10</v>
          </cell>
        </row>
        <row r="59">
          <cell r="B59" t="str">
            <v>HG-01</v>
          </cell>
        </row>
        <row r="60">
          <cell r="B60" t="str">
            <v>NF3</v>
          </cell>
        </row>
        <row r="61">
          <cell r="B61" t="str">
            <v>SF5CF3</v>
          </cell>
        </row>
        <row r="62">
          <cell r="B62" t="str">
            <v>c-C3F6</v>
          </cell>
        </row>
        <row r="63">
          <cell r="B63" t="str">
            <v>HFE-227ea</v>
          </cell>
        </row>
        <row r="64">
          <cell r="B64" t="str">
            <v>HFE-236ea2</v>
          </cell>
        </row>
        <row r="65">
          <cell r="B65" t="str">
            <v>HFE-236fa</v>
          </cell>
        </row>
        <row r="66">
          <cell r="B66" t="str">
            <v>HFE-245fa1</v>
          </cell>
        </row>
        <row r="67">
          <cell r="B67" t="str">
            <v>HFE-263fb2</v>
          </cell>
        </row>
        <row r="68">
          <cell r="B68" t="str">
            <v>HFE-329mcc2</v>
          </cell>
        </row>
        <row r="69">
          <cell r="B69" t="str">
            <v>HFE-338mcf2</v>
          </cell>
        </row>
        <row r="70">
          <cell r="B70" t="str">
            <v>HFE-347-mcf2</v>
          </cell>
        </row>
        <row r="71">
          <cell r="B71" t="str">
            <v>HFE-356mec3</v>
          </cell>
        </row>
        <row r="72">
          <cell r="B72" t="str">
            <v>HFE-356pcc3</v>
          </cell>
        </row>
        <row r="73">
          <cell r="B73" t="str">
            <v>HFE-356pcf2</v>
          </cell>
        </row>
        <row r="74">
          <cell r="B74" t="str">
            <v>HFE-365mcf3</v>
          </cell>
        </row>
        <row r="75">
          <cell r="B75" t="str">
            <v>(CF3)2CHOCHF2</v>
          </cell>
        </row>
        <row r="76">
          <cell r="B76" t="str">
            <v>(CF3)2CHOCH3</v>
          </cell>
        </row>
        <row r="77">
          <cell r="B77" t="str">
            <v>(CF2)4CH(OH)</v>
          </cell>
        </row>
        <row r="78">
          <cell r="B78" t="str">
            <v>Other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Agreement"/>
      <sheetName val="Introduction"/>
      <sheetName val="Spreadsheet_Map"/>
      <sheetName val="Input"/>
      <sheetName val="Input_InflAdj"/>
      <sheetName val="CustFuelMix"/>
      <sheetName val="Input_Commuter"/>
      <sheetName val="S_CO2"/>
      <sheetName val="S_CH4"/>
      <sheetName val="S_N2O"/>
      <sheetName val="S_Annual"/>
      <sheetName val="S_Energy"/>
      <sheetName val="S_CO2_Sum"/>
      <sheetName val="S_CH4_Sum"/>
      <sheetName val="S_N2O_Sum"/>
      <sheetName val="S_Energy_Sum"/>
      <sheetName val="S_eCO2_Sum"/>
      <sheetName val="S_Demo"/>
      <sheetName val="ACUPCC_Reporting"/>
      <sheetName val="GraphControl"/>
      <sheetName val="Linear Projection"/>
      <sheetName val="Normalization"/>
      <sheetName val="Customized trends"/>
      <sheetName val="Detailed Projection"/>
      <sheetName val="Project_Input"/>
      <sheetName val="P_Cost_Ass"/>
      <sheetName val="Project_EF"/>
      <sheetName val="P_Emissions_Calc"/>
      <sheetName val="P_Source_Increases"/>
      <sheetName val="P_Source_Reductions"/>
      <sheetName val="P_Cash_Flow"/>
      <sheetName val="P_Sum"/>
      <sheetName val="P_Exec_Sum"/>
      <sheetName val="PG_EmissionsReductions"/>
      <sheetName val="PG_CapitalCost"/>
      <sheetName val="PG_AnnualCost"/>
      <sheetName val="PG_PaybackTime"/>
      <sheetName val="PG_IRR"/>
      <sheetName val="PG_NPV"/>
      <sheetName val="PG_CostPerReduction"/>
      <sheetName val="PG_eCO2_Wedges"/>
      <sheetName val="PG_vs_BAU"/>
      <sheetName val="EF_Map"/>
      <sheetName val="EF_CO2"/>
      <sheetName val="EF_CH4"/>
      <sheetName val="EF_N2O"/>
      <sheetName val="EF_Energy"/>
      <sheetName val="EF_eCO2"/>
      <sheetName val="EF_Stationary"/>
      <sheetName val="EF_Transportation"/>
      <sheetName val="EF_Agriculture"/>
      <sheetName val="EF_Animals"/>
      <sheetName val="EF_Refrigerants"/>
      <sheetName val="EF_Electric"/>
      <sheetName val="EF_ElectricMap"/>
      <sheetName val="EF_ElectricCO2"/>
      <sheetName val="EF_ElectricCH4N2O"/>
      <sheetName val="EF_ElectricEnergy"/>
      <sheetName val="EF_ElectricLoss"/>
      <sheetName val="CustFuelMixConversion"/>
      <sheetName val="EF_ElectricGenEff"/>
      <sheetName val="EF_Steam"/>
      <sheetName val="EF_Water"/>
      <sheetName val="EF_SolidWaste"/>
      <sheetName val="EF_Wastewater"/>
      <sheetName val="EF_Paper"/>
      <sheetName val="EF_Offset"/>
      <sheetName val="EF_GWP"/>
      <sheetName val="EF_HeatingValues"/>
      <sheetName val="EF_CarbonContent"/>
      <sheetName val="EF_CH4N2O"/>
      <sheetName val="EF_Constants"/>
      <sheetName val="S_Graph_Sum"/>
      <sheetName val="G_TotalEmissions"/>
      <sheetName val="G_ScopeEmissions"/>
      <sheetName val="G_TotalCO2"/>
      <sheetName val="G_TotalCH4"/>
      <sheetName val="G_TotalN2O"/>
      <sheetName val="G_TotalEnergy"/>
      <sheetName val="G_Offset"/>
      <sheetName val="G_Demo_Emissions"/>
      <sheetName val="G_Operating$"/>
      <sheetName val="G_Research$"/>
      <sheetName val="G_Energy$"/>
      <sheetName val="G_Student"/>
      <sheetName val="G_Community"/>
      <sheetName val="G_BuildingSpace"/>
      <sheetName val="G_ResearchSpace"/>
      <sheetName val="G_HDD"/>
      <sheetName val="G_CDD"/>
      <sheetName val="G_Demo_Energy"/>
      <sheetName val="G_R_Operating$"/>
      <sheetName val="G_R_Research$"/>
      <sheetName val="G_R_Energy$"/>
      <sheetName val="G_R_Student"/>
      <sheetName val="G_R_Community"/>
      <sheetName val="G_R_BuildingSpace"/>
      <sheetName val="G_R_ResearchSpace"/>
      <sheetName val="G_R_HDD"/>
      <sheetName val="G_R_CDD"/>
      <sheetName val="G_NRG$_All"/>
      <sheetName val="Reference"/>
      <sheetName val="Troubleshooting_Guide"/>
      <sheetName val="Glossary"/>
      <sheetName val="Info"/>
      <sheetName val="DegreeDay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7">
          <cell r="AB7" t="str">
            <v>Other Fleet Fuel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8"/>
  <sheetViews>
    <sheetView tabSelected="1" workbookViewId="0">
      <selection activeCell="G28" sqref="G28"/>
    </sheetView>
  </sheetViews>
  <sheetFormatPr defaultRowHeight="15" x14ac:dyDescent="0.25"/>
  <cols>
    <col min="2" max="2" width="10.28515625" style="6" bestFit="1" customWidth="1"/>
    <col min="3" max="3" width="1.85546875" style="6" customWidth="1"/>
    <col min="4" max="4" width="17" style="6" customWidth="1"/>
    <col min="5" max="5" width="17" style="7" customWidth="1"/>
    <col min="6" max="11" width="17" customWidth="1"/>
    <col min="12" max="12" width="2.140625" customWidth="1"/>
    <col min="13" max="13" width="11.7109375" customWidth="1"/>
    <col min="14" max="14" width="11" customWidth="1"/>
  </cols>
  <sheetData>
    <row r="3" spans="2:14" ht="15.75" thickBot="1" x14ac:dyDescent="0.3"/>
    <row r="4" spans="2:14" x14ac:dyDescent="0.25"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6"/>
      <c r="M4" s="85" t="s">
        <v>22</v>
      </c>
      <c r="N4" s="86"/>
    </row>
    <row r="5" spans="2:14" ht="15" customHeight="1" x14ac:dyDescent="0.25">
      <c r="B5" s="57" t="s">
        <v>0</v>
      </c>
      <c r="C5" s="3"/>
      <c r="D5" s="61" t="s">
        <v>8</v>
      </c>
      <c r="E5" s="62"/>
      <c r="F5" s="4" t="s">
        <v>13</v>
      </c>
      <c r="G5" s="59" t="s">
        <v>2</v>
      </c>
      <c r="H5" s="4" t="s">
        <v>21</v>
      </c>
      <c r="I5" s="59" t="s">
        <v>2</v>
      </c>
      <c r="J5" s="4" t="s">
        <v>5</v>
      </c>
      <c r="K5" s="59" t="s">
        <v>2</v>
      </c>
      <c r="M5" s="36" t="s">
        <v>23</v>
      </c>
      <c r="N5" s="84" t="s">
        <v>2</v>
      </c>
    </row>
    <row r="6" spans="2:14" ht="30.75" customHeight="1" thickBot="1" x14ac:dyDescent="0.3">
      <c r="B6" s="58"/>
      <c r="C6" s="8"/>
      <c r="D6" s="9" t="s">
        <v>3</v>
      </c>
      <c r="E6" s="29" t="s">
        <v>2</v>
      </c>
      <c r="F6" s="9" t="s">
        <v>3</v>
      </c>
      <c r="G6" s="60"/>
      <c r="H6" s="47" t="s">
        <v>3</v>
      </c>
      <c r="I6" s="63"/>
      <c r="J6" s="9" t="s">
        <v>3</v>
      </c>
      <c r="K6" s="60"/>
      <c r="M6" s="4" t="s">
        <v>3</v>
      </c>
      <c r="N6" s="84"/>
    </row>
    <row r="7" spans="2:14" x14ac:dyDescent="0.25">
      <c r="B7" s="12">
        <v>2008</v>
      </c>
      <c r="C7" s="13"/>
      <c r="D7" s="33">
        <v>464106.11206936062</v>
      </c>
      <c r="E7" s="15" t="s">
        <v>4</v>
      </c>
      <c r="F7" s="14">
        <v>14697.1</v>
      </c>
      <c r="G7" s="15" t="s">
        <v>4</v>
      </c>
      <c r="H7" s="53">
        <v>44696.546667933748</v>
      </c>
      <c r="I7" s="54" t="s">
        <v>4</v>
      </c>
      <c r="J7" s="14">
        <v>8176.5991522695949</v>
      </c>
      <c r="K7" s="15" t="s">
        <v>4</v>
      </c>
      <c r="M7" s="82">
        <f>J7+H7+F7+D7</f>
        <v>531676.35788956401</v>
      </c>
      <c r="N7" s="83" t="s">
        <v>4</v>
      </c>
    </row>
    <row r="8" spans="2:14" x14ac:dyDescent="0.25">
      <c r="B8" s="16">
        <v>2009</v>
      </c>
      <c r="C8" s="2"/>
      <c r="D8" s="5">
        <v>451859.7931513206</v>
      </c>
      <c r="E8" s="34">
        <v>-2.6386894288972024E-2</v>
      </c>
      <c r="F8" s="5">
        <v>-172.38</v>
      </c>
      <c r="G8" s="17">
        <v>-1.0117288444659149</v>
      </c>
      <c r="H8" s="5">
        <v>39322.130552466238</v>
      </c>
      <c r="I8" s="17">
        <v>-0.12024231212751006</v>
      </c>
      <c r="J8" s="5">
        <v>8877.6037675961434</v>
      </c>
      <c r="K8" s="17">
        <f>(J8-J$7)/J$7</f>
        <v>8.5733029377130371E-2</v>
      </c>
      <c r="M8" s="82">
        <f t="shared" ref="M8:M13" si="0">J8+H8+F8+D8</f>
        <v>499887.14747138298</v>
      </c>
      <c r="N8" s="42">
        <f>(M8-M$7)/M$7</f>
        <v>-5.9790528479327372E-2</v>
      </c>
    </row>
    <row r="9" spans="2:14" x14ac:dyDescent="0.25">
      <c r="B9" s="16">
        <v>2010</v>
      </c>
      <c r="C9" s="2"/>
      <c r="D9" s="5">
        <v>392004.54685159458</v>
      </c>
      <c r="E9" s="34">
        <v>-0.15535577606655279</v>
      </c>
      <c r="F9" s="5">
        <v>-175.41</v>
      </c>
      <c r="G9" s="17">
        <v>-1.0119350075865308</v>
      </c>
      <c r="H9" s="5">
        <v>41981.273599627835</v>
      </c>
      <c r="I9" s="17">
        <v>-6.0749057158232478E-2</v>
      </c>
      <c r="J9" s="5">
        <v>7884.7260042803719</v>
      </c>
      <c r="K9" s="17">
        <f t="shared" ref="K9:K13" si="1">(J9-J$7)/J$7</f>
        <v>-3.5696154666969002E-2</v>
      </c>
      <c r="M9" s="82">
        <f t="shared" si="0"/>
        <v>441695.13645550277</v>
      </c>
      <c r="N9" s="42">
        <f t="shared" ref="N9:N13" si="2">(M9-M$7)/M$7</f>
        <v>-0.16924059176005621</v>
      </c>
    </row>
    <row r="10" spans="2:14" x14ac:dyDescent="0.25">
      <c r="B10" s="16">
        <v>2011</v>
      </c>
      <c r="C10" s="2"/>
      <c r="D10" s="5">
        <v>385546.5265435875</v>
      </c>
      <c r="E10" s="34">
        <v>-0.16927074107145651</v>
      </c>
      <c r="F10" s="5">
        <v>-174.39</v>
      </c>
      <c r="G10" s="17">
        <v>-1.0118656061399867</v>
      </c>
      <c r="H10" s="5">
        <v>38855.81036399171</v>
      </c>
      <c r="I10" s="17">
        <v>-0.13067533712022333</v>
      </c>
      <c r="J10" s="5">
        <v>8236.373238438835</v>
      </c>
      <c r="K10" s="17">
        <f t="shared" si="1"/>
        <v>7.3103848013202927E-3</v>
      </c>
      <c r="M10" s="82">
        <f t="shared" si="0"/>
        <v>432464.32014601806</v>
      </c>
      <c r="N10" s="42">
        <f t="shared" si="2"/>
        <v>-0.18660231223626003</v>
      </c>
    </row>
    <row r="11" spans="2:14" x14ac:dyDescent="0.25">
      <c r="B11" s="16">
        <v>2012</v>
      </c>
      <c r="C11" s="2"/>
      <c r="D11" s="5">
        <v>354103.20369341341</v>
      </c>
      <c r="E11" s="34">
        <v>-0.23702102927596713</v>
      </c>
      <c r="F11" s="5">
        <v>-171</v>
      </c>
      <c r="G11" s="17">
        <v>-1.0116349483911793</v>
      </c>
      <c r="H11" s="5">
        <v>43064.080044720991</v>
      </c>
      <c r="I11" s="17">
        <v>-3.6523327749253674E-2</v>
      </c>
      <c r="J11" s="5">
        <v>7775.2399361172766</v>
      </c>
      <c r="K11" s="17">
        <f t="shared" si="1"/>
        <v>-4.9086326561686995E-2</v>
      </c>
      <c r="M11" s="82">
        <f t="shared" si="0"/>
        <v>404771.52367425169</v>
      </c>
      <c r="N11" s="42">
        <f t="shared" si="2"/>
        <v>-0.23868812733943698</v>
      </c>
    </row>
    <row r="12" spans="2:14" x14ac:dyDescent="0.25">
      <c r="B12" s="16">
        <v>2013</v>
      </c>
      <c r="C12" s="2"/>
      <c r="D12" s="5">
        <v>387838.67642868351</v>
      </c>
      <c r="E12" s="34">
        <v>-0.16433189233517129</v>
      </c>
      <c r="F12" s="5">
        <v>-172.47</v>
      </c>
      <c r="G12" s="17">
        <v>-1.011734968122963</v>
      </c>
      <c r="H12" s="5">
        <v>46796.571893128115</v>
      </c>
      <c r="I12" s="17">
        <v>4.6984059882661362E-2</v>
      </c>
      <c r="J12" s="5">
        <v>7408.7041677245779</v>
      </c>
      <c r="K12" s="17">
        <f t="shared" si="1"/>
        <v>-9.3913737269592193E-2</v>
      </c>
      <c r="M12" s="82">
        <f t="shared" si="0"/>
        <v>441871.48248953623</v>
      </c>
      <c r="N12" s="42">
        <f t="shared" si="2"/>
        <v>-0.16890891247543757</v>
      </c>
    </row>
    <row r="13" spans="2:14" ht="15.75" thickBot="1" x14ac:dyDescent="0.3">
      <c r="B13" s="18">
        <v>2014</v>
      </c>
      <c r="C13" s="19"/>
      <c r="D13" s="20">
        <v>391808.18233003968</v>
      </c>
      <c r="E13" s="35">
        <v>-0.15577887870719537</v>
      </c>
      <c r="F13" s="20">
        <v>-162.7791</v>
      </c>
      <c r="G13" s="21">
        <v>-1.0110755931442257</v>
      </c>
      <c r="H13" s="20">
        <v>58323.368690185889</v>
      </c>
      <c r="I13" s="21">
        <v>0.30487415780665472</v>
      </c>
      <c r="J13" s="20">
        <v>6732.5078539449341</v>
      </c>
      <c r="K13" s="21">
        <f t="shared" si="1"/>
        <v>-0.17661270553098124</v>
      </c>
      <c r="M13" s="82">
        <f t="shared" si="0"/>
        <v>456701.27977417049</v>
      </c>
      <c r="N13" s="42">
        <f t="shared" si="2"/>
        <v>-0.14101638525549562</v>
      </c>
    </row>
    <row r="14" spans="2:14" x14ac:dyDescent="0.25">
      <c r="B14" s="12">
        <v>2020</v>
      </c>
      <c r="C14" s="13"/>
      <c r="D14" s="55"/>
      <c r="E14" s="55"/>
      <c r="F14" s="55"/>
      <c r="G14" s="55"/>
      <c r="H14" s="55"/>
      <c r="I14" s="55"/>
      <c r="J14" s="55"/>
      <c r="K14" s="56"/>
    </row>
    <row r="15" spans="2:14" x14ac:dyDescent="0.25">
      <c r="B15" s="16">
        <v>2025</v>
      </c>
      <c r="C15" s="2"/>
      <c r="D15" s="1"/>
      <c r="E15" s="1"/>
      <c r="F15" s="1"/>
      <c r="G15" s="1"/>
      <c r="H15" s="1"/>
      <c r="I15" s="1"/>
      <c r="J15" s="1"/>
      <c r="K15" s="24"/>
    </row>
    <row r="16" spans="2:14" x14ac:dyDescent="0.25">
      <c r="B16" s="16">
        <v>2030</v>
      </c>
      <c r="C16" s="2"/>
      <c r="D16" s="1"/>
      <c r="E16" s="1"/>
      <c r="F16" s="1"/>
      <c r="G16" s="1"/>
      <c r="H16" s="1"/>
      <c r="I16" s="1"/>
      <c r="J16" s="1"/>
      <c r="K16" s="24"/>
    </row>
    <row r="17" spans="2:18" x14ac:dyDescent="0.25">
      <c r="B17" s="16">
        <v>2040</v>
      </c>
      <c r="C17" s="2"/>
      <c r="D17" s="1"/>
      <c r="E17" s="1"/>
      <c r="F17" s="1"/>
      <c r="G17" s="1"/>
      <c r="H17" s="1"/>
      <c r="I17" s="1"/>
      <c r="J17" s="1"/>
      <c r="K17" s="24"/>
    </row>
    <row r="18" spans="2:18" ht="15.75" thickBot="1" x14ac:dyDescent="0.3">
      <c r="B18" s="18">
        <v>2050</v>
      </c>
      <c r="C18" s="19"/>
      <c r="D18" s="25"/>
      <c r="E18" s="25"/>
      <c r="F18" s="25"/>
      <c r="G18" s="25"/>
      <c r="H18" s="25"/>
      <c r="I18" s="25"/>
      <c r="J18" s="25"/>
      <c r="K18" s="26"/>
    </row>
    <row r="22" spans="2:18" x14ac:dyDescent="0.25">
      <c r="R22" s="43"/>
    </row>
    <row r="23" spans="2:18" x14ac:dyDescent="0.25">
      <c r="R23" s="43"/>
    </row>
    <row r="24" spans="2:18" x14ac:dyDescent="0.25">
      <c r="R24" s="43"/>
    </row>
    <row r="25" spans="2:18" x14ac:dyDescent="0.25">
      <c r="R25" s="43"/>
    </row>
    <row r="26" spans="2:18" x14ac:dyDescent="0.25">
      <c r="R26" s="43"/>
    </row>
    <row r="27" spans="2:18" x14ac:dyDescent="0.25">
      <c r="R27" s="43"/>
    </row>
    <row r="28" spans="2:18" x14ac:dyDescent="0.25">
      <c r="R28" s="43"/>
    </row>
  </sheetData>
  <mergeCells count="8">
    <mergeCell ref="B4:K4"/>
    <mergeCell ref="N5:N6"/>
    <mergeCell ref="M4:N4"/>
    <mergeCell ref="B5:B6"/>
    <mergeCell ref="K5:K6"/>
    <mergeCell ref="D5:E5"/>
    <mergeCell ref="G5:G6"/>
    <mergeCell ref="I5:I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workbookViewId="0">
      <selection activeCell="L7" sqref="L7:M13"/>
    </sheetView>
  </sheetViews>
  <sheetFormatPr defaultRowHeight="15" x14ac:dyDescent="0.25"/>
  <cols>
    <col min="2" max="2" width="10.140625" style="6" bestFit="1" customWidth="1"/>
    <col min="3" max="3" width="1.140625" style="6" customWidth="1"/>
    <col min="4" max="4" width="10.5703125" style="6" bestFit="1" customWidth="1"/>
    <col min="5" max="5" width="10.42578125" style="6" bestFit="1" customWidth="1"/>
    <col min="6" max="6" width="9.85546875" style="7" bestFit="1" customWidth="1"/>
    <col min="7" max="7" width="1.140625" style="6" customWidth="1"/>
    <col min="8" max="8" width="12.5703125" style="6" bestFit="1" customWidth="1"/>
    <col min="9" max="9" width="10.42578125" style="6" bestFit="1" customWidth="1"/>
    <col min="10" max="10" width="9.85546875" style="7" bestFit="1" customWidth="1"/>
    <col min="11" max="11" width="1.140625" style="6" customWidth="1"/>
    <col min="12" max="12" width="17.85546875" style="6" bestFit="1" customWidth="1"/>
    <col min="13" max="13" width="9.85546875" style="7" bestFit="1" customWidth="1"/>
  </cols>
  <sheetData>
    <row r="3" spans="2:13" ht="15.75" thickBot="1" x14ac:dyDescent="0.3"/>
    <row r="4" spans="2:13" x14ac:dyDescent="0.25"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2:13" ht="15" customHeight="1" x14ac:dyDescent="0.25">
      <c r="B5" s="57" t="s">
        <v>0</v>
      </c>
      <c r="C5" s="3"/>
      <c r="D5" s="67" t="s">
        <v>6</v>
      </c>
      <c r="E5" s="68"/>
      <c r="F5" s="69"/>
      <c r="G5" s="3"/>
      <c r="H5" s="61" t="s">
        <v>7</v>
      </c>
      <c r="I5" s="70"/>
      <c r="J5" s="62"/>
      <c r="K5" s="3"/>
      <c r="L5" s="61" t="s">
        <v>8</v>
      </c>
      <c r="M5" s="62"/>
    </row>
    <row r="6" spans="2:13" ht="31.5" customHeight="1" thickBot="1" x14ac:dyDescent="0.3">
      <c r="B6" s="58"/>
      <c r="C6" s="8"/>
      <c r="D6" s="9" t="s">
        <v>9</v>
      </c>
      <c r="E6" s="9" t="s">
        <v>3</v>
      </c>
      <c r="F6" s="27" t="s">
        <v>2</v>
      </c>
      <c r="G6" s="8"/>
      <c r="H6" s="9" t="s">
        <v>10</v>
      </c>
      <c r="I6" s="9" t="s">
        <v>3</v>
      </c>
      <c r="J6" s="28" t="s">
        <v>2</v>
      </c>
      <c r="K6" s="8"/>
      <c r="L6" s="9" t="s">
        <v>3</v>
      </c>
      <c r="M6" s="29" t="s">
        <v>2</v>
      </c>
    </row>
    <row r="7" spans="2:13" x14ac:dyDescent="0.25">
      <c r="B7" s="12">
        <v>2008</v>
      </c>
      <c r="C7" s="13"/>
      <c r="D7" s="30">
        <v>5615377</v>
      </c>
      <c r="E7" s="14">
        <v>378803.13704492338</v>
      </c>
      <c r="F7" s="15" t="s">
        <v>4</v>
      </c>
      <c r="G7" s="13"/>
      <c r="H7" s="31">
        <v>144418473</v>
      </c>
      <c r="I7" s="32">
        <v>85302.975024437255</v>
      </c>
      <c r="J7" s="15" t="s">
        <v>4</v>
      </c>
      <c r="K7" s="13"/>
      <c r="L7" s="33">
        <f t="shared" ref="L7:L13" si="0">I7+E7</f>
        <v>464106.11206936062</v>
      </c>
      <c r="M7" s="15" t="s">
        <v>4</v>
      </c>
    </row>
    <row r="8" spans="2:13" x14ac:dyDescent="0.25">
      <c r="B8" s="16">
        <v>2009</v>
      </c>
      <c r="C8" s="2"/>
      <c r="D8" s="5">
        <v>5075067.26</v>
      </c>
      <c r="E8" s="5">
        <v>370922.6220629554</v>
      </c>
      <c r="F8" s="34">
        <f t="shared" ref="F8:F13" si="1">(E8-E$7)/E$7</f>
        <v>-2.0803721541074262E-2</v>
      </c>
      <c r="G8" s="2"/>
      <c r="H8" s="5">
        <v>145808263</v>
      </c>
      <c r="I8" s="5">
        <v>80937.171088365183</v>
      </c>
      <c r="J8" s="34">
        <f t="shared" ref="J8:J13" si="2">(I8-I$7)/I$7</f>
        <v>-5.1179972736254208E-2</v>
      </c>
      <c r="K8" s="2"/>
      <c r="L8" s="5">
        <f t="shared" si="0"/>
        <v>451859.7931513206</v>
      </c>
      <c r="M8" s="34">
        <f>(L8-L$7)/L$7</f>
        <v>-2.6386894288972024E-2</v>
      </c>
    </row>
    <row r="9" spans="2:13" x14ac:dyDescent="0.25">
      <c r="B9" s="16">
        <v>2010</v>
      </c>
      <c r="C9" s="2"/>
      <c r="D9" s="5">
        <v>4832523.7060000002</v>
      </c>
      <c r="E9" s="5">
        <v>313583.52687093086</v>
      </c>
      <c r="F9" s="34">
        <f t="shared" si="1"/>
        <v>-0.17217283542785955</v>
      </c>
      <c r="G9" s="2"/>
      <c r="H9" s="5">
        <v>139717455</v>
      </c>
      <c r="I9" s="5">
        <v>78421.019980663696</v>
      </c>
      <c r="J9" s="34">
        <f t="shared" si="2"/>
        <v>-8.06766122963712E-2</v>
      </c>
      <c r="K9" s="2"/>
      <c r="L9" s="5">
        <f t="shared" si="0"/>
        <v>392004.54685159458</v>
      </c>
      <c r="M9" s="34">
        <f t="shared" ref="M9:M13" si="3">(L9-L$7)/L$7</f>
        <v>-0.15535577606655279</v>
      </c>
    </row>
    <row r="10" spans="2:13" x14ac:dyDescent="0.25">
      <c r="B10" s="16">
        <v>2011</v>
      </c>
      <c r="C10" s="2"/>
      <c r="D10" s="5">
        <v>4611790.9340000004</v>
      </c>
      <c r="E10" s="5">
        <v>306996.45806437562</v>
      </c>
      <c r="F10" s="34">
        <f t="shared" si="1"/>
        <v>-0.18956199661047685</v>
      </c>
      <c r="G10" s="2"/>
      <c r="H10" s="5">
        <v>139918719</v>
      </c>
      <c r="I10" s="5">
        <v>78550.06847921187</v>
      </c>
      <c r="J10" s="34">
        <f t="shared" si="2"/>
        <v>-7.9163786999115096E-2</v>
      </c>
      <c r="K10" s="2"/>
      <c r="L10" s="5">
        <f t="shared" si="0"/>
        <v>385546.5265435875</v>
      </c>
      <c r="M10" s="34">
        <f t="shared" si="3"/>
        <v>-0.16927074107145651</v>
      </c>
    </row>
    <row r="11" spans="2:13" x14ac:dyDescent="0.25">
      <c r="B11" s="16">
        <v>2012</v>
      </c>
      <c r="C11" s="2"/>
      <c r="D11" s="5">
        <v>3946108.9699999997</v>
      </c>
      <c r="E11" s="5">
        <v>250210.69974944764</v>
      </c>
      <c r="F11" s="34">
        <f t="shared" si="1"/>
        <v>-0.33947035998338521</v>
      </c>
      <c r="G11" s="2"/>
      <c r="H11" s="5">
        <v>184615708</v>
      </c>
      <c r="I11" s="5">
        <v>103892.50394396578</v>
      </c>
      <c r="J11" s="34">
        <f t="shared" si="2"/>
        <v>0.217923570827431</v>
      </c>
      <c r="K11" s="2"/>
      <c r="L11" s="5">
        <f t="shared" si="0"/>
        <v>354103.20369341341</v>
      </c>
      <c r="M11" s="34">
        <f t="shared" si="3"/>
        <v>-0.23702102927596713</v>
      </c>
    </row>
    <row r="12" spans="2:13" x14ac:dyDescent="0.25">
      <c r="B12" s="16">
        <v>2013</v>
      </c>
      <c r="C12" s="2"/>
      <c r="D12" s="5">
        <v>4266108.3960000006</v>
      </c>
      <c r="E12" s="5">
        <v>279379.29887675546</v>
      </c>
      <c r="F12" s="34">
        <f t="shared" si="1"/>
        <v>-0.26246836006634483</v>
      </c>
      <c r="G12" s="2"/>
      <c r="H12" s="5">
        <v>192669793</v>
      </c>
      <c r="I12" s="5">
        <v>108459.37755192806</v>
      </c>
      <c r="J12" s="34">
        <f t="shared" si="2"/>
        <v>0.27146066735488478</v>
      </c>
      <c r="K12" s="2"/>
      <c r="L12" s="5">
        <f t="shared" si="0"/>
        <v>387838.67642868351</v>
      </c>
      <c r="M12" s="34">
        <f t="shared" si="3"/>
        <v>-0.16433189233517129</v>
      </c>
    </row>
    <row r="13" spans="2:13" ht="15.75" thickBot="1" x14ac:dyDescent="0.3">
      <c r="B13" s="18">
        <v>2014</v>
      </c>
      <c r="C13" s="19"/>
      <c r="D13" s="20">
        <v>4447303.0219999999</v>
      </c>
      <c r="E13" s="20">
        <v>275858.10835845227</v>
      </c>
      <c r="F13" s="35">
        <f t="shared" si="1"/>
        <v>-0.27176392859244602</v>
      </c>
      <c r="G13" s="19"/>
      <c r="H13" s="20">
        <v>200250071</v>
      </c>
      <c r="I13" s="20">
        <v>115950.07397158741</v>
      </c>
      <c r="J13" s="35">
        <f t="shared" si="2"/>
        <v>0.35927350644418315</v>
      </c>
      <c r="K13" s="19"/>
      <c r="L13" s="20">
        <f t="shared" si="0"/>
        <v>391808.18233003968</v>
      </c>
      <c r="M13" s="35">
        <f t="shared" si="3"/>
        <v>-0.15577887870719537</v>
      </c>
    </row>
    <row r="14" spans="2:13" x14ac:dyDescent="0.25">
      <c r="B14" s="22">
        <v>2020</v>
      </c>
      <c r="C14" s="10"/>
      <c r="D14" s="10"/>
      <c r="E14" s="11"/>
      <c r="F14" s="23"/>
      <c r="G14" s="10"/>
      <c r="H14" s="10"/>
      <c r="I14" s="11"/>
      <c r="J14" s="23"/>
      <c r="K14" s="10"/>
      <c r="L14" s="11"/>
      <c r="M14" s="23"/>
    </row>
    <row r="15" spans="2:13" x14ac:dyDescent="0.25">
      <c r="B15" s="16">
        <v>2025</v>
      </c>
      <c r="C15" s="2"/>
      <c r="D15" s="2"/>
      <c r="E15" s="1"/>
      <c r="F15" s="24"/>
      <c r="G15" s="2"/>
      <c r="H15" s="2"/>
      <c r="I15" s="1"/>
      <c r="J15" s="24"/>
      <c r="K15" s="2"/>
      <c r="L15" s="1"/>
      <c r="M15" s="24"/>
    </row>
    <row r="16" spans="2:13" x14ac:dyDescent="0.25">
      <c r="B16" s="16">
        <v>2030</v>
      </c>
      <c r="C16" s="2"/>
      <c r="D16" s="2"/>
      <c r="E16" s="1"/>
      <c r="F16" s="24"/>
      <c r="G16" s="2"/>
      <c r="H16" s="2"/>
      <c r="I16" s="1"/>
      <c r="J16" s="24"/>
      <c r="K16" s="2"/>
      <c r="L16" s="1"/>
      <c r="M16" s="24"/>
    </row>
    <row r="17" spans="2:13" x14ac:dyDescent="0.25">
      <c r="B17" s="16">
        <v>2040</v>
      </c>
      <c r="C17" s="2"/>
      <c r="D17" s="2"/>
      <c r="E17" s="1"/>
      <c r="F17" s="24"/>
      <c r="G17" s="2"/>
      <c r="H17" s="2"/>
      <c r="I17" s="1"/>
      <c r="J17" s="24"/>
      <c r="K17" s="2"/>
      <c r="L17" s="1"/>
      <c r="M17" s="24"/>
    </row>
    <row r="18" spans="2:13" ht="15.75" thickBot="1" x14ac:dyDescent="0.3">
      <c r="B18" s="18">
        <v>2050</v>
      </c>
      <c r="C18" s="19"/>
      <c r="D18" s="19"/>
      <c r="E18" s="25"/>
      <c r="F18" s="26"/>
      <c r="G18" s="19"/>
      <c r="H18" s="19"/>
      <c r="I18" s="25"/>
      <c r="J18" s="26"/>
      <c r="K18" s="19"/>
      <c r="L18" s="25"/>
      <c r="M18" s="26"/>
    </row>
  </sheetData>
  <mergeCells count="5">
    <mergeCell ref="B4:M4"/>
    <mergeCell ref="B5:B6"/>
    <mergeCell ref="D5:F5"/>
    <mergeCell ref="H5:J5"/>
    <mergeCell ref="L5:M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workbookViewId="0">
      <selection activeCell="I5" sqref="I5:J13"/>
    </sheetView>
  </sheetViews>
  <sheetFormatPr defaultRowHeight="15" x14ac:dyDescent="0.25"/>
  <cols>
    <col min="2" max="2" width="10.140625" style="6" bestFit="1" customWidth="1"/>
    <col min="3" max="3" width="1.140625" style="6" customWidth="1"/>
    <col min="4" max="4" width="16.28515625" style="6" customWidth="1"/>
    <col min="5" max="5" width="17.5703125" style="7" customWidth="1"/>
    <col min="6" max="6" width="12" style="7" customWidth="1"/>
    <col min="7" max="7" width="1.140625" style="6" customWidth="1"/>
    <col min="8" max="8" width="1" style="7" customWidth="1"/>
    <col min="9" max="9" width="17" customWidth="1"/>
    <col min="10" max="10" width="11.85546875" customWidth="1"/>
  </cols>
  <sheetData>
    <row r="3" spans="2:13" ht="15.75" thickBot="1" x14ac:dyDescent="0.3"/>
    <row r="4" spans="2:13" x14ac:dyDescent="0.25">
      <c r="B4" s="71" t="s">
        <v>1</v>
      </c>
      <c r="C4" s="72"/>
      <c r="D4" s="72"/>
      <c r="E4" s="72"/>
      <c r="F4" s="72"/>
      <c r="G4" s="72"/>
      <c r="H4" s="72"/>
      <c r="I4" s="72"/>
      <c r="J4" s="73"/>
    </row>
    <row r="5" spans="2:13" ht="15" customHeight="1" x14ac:dyDescent="0.25">
      <c r="B5" s="57" t="s">
        <v>0</v>
      </c>
      <c r="C5" s="3"/>
      <c r="D5" s="36" t="s">
        <v>11</v>
      </c>
      <c r="E5" s="4" t="s">
        <v>12</v>
      </c>
      <c r="F5" s="74" t="s">
        <v>2</v>
      </c>
      <c r="G5" s="3"/>
      <c r="H5" s="37"/>
      <c r="I5" s="4" t="s">
        <v>13</v>
      </c>
      <c r="J5" s="59" t="s">
        <v>2</v>
      </c>
    </row>
    <row r="6" spans="2:13" ht="15.75" thickBot="1" x14ac:dyDescent="0.3">
      <c r="B6" s="58"/>
      <c r="C6" s="8"/>
      <c r="D6" s="38" t="s">
        <v>14</v>
      </c>
      <c r="E6" s="9" t="s">
        <v>15</v>
      </c>
      <c r="F6" s="75"/>
      <c r="G6" s="8"/>
      <c r="H6" s="39"/>
      <c r="I6" s="9" t="s">
        <v>3</v>
      </c>
      <c r="J6" s="60"/>
    </row>
    <row r="7" spans="2:13" x14ac:dyDescent="0.25">
      <c r="B7" s="12">
        <v>2008</v>
      </c>
      <c r="C7" s="13"/>
      <c r="D7" s="13" t="s">
        <v>16</v>
      </c>
      <c r="E7" s="40">
        <v>4741</v>
      </c>
      <c r="F7" s="41" t="s">
        <v>4</v>
      </c>
      <c r="G7" s="13"/>
      <c r="H7" s="41"/>
      <c r="I7" s="14">
        <v>14697.1</v>
      </c>
      <c r="J7" s="15" t="s">
        <v>4</v>
      </c>
    </row>
    <row r="8" spans="2:13" x14ac:dyDescent="0.25">
      <c r="B8" s="16">
        <v>2009</v>
      </c>
      <c r="C8" s="2"/>
      <c r="D8" s="2" t="s">
        <v>17</v>
      </c>
      <c r="E8" s="5">
        <v>5746</v>
      </c>
      <c r="F8" s="42">
        <v>0.21198059481122125</v>
      </c>
      <c r="G8" s="2"/>
      <c r="H8" s="42"/>
      <c r="I8" s="5">
        <v>-172.38</v>
      </c>
      <c r="J8" s="17">
        <v>-1.0117288444659149</v>
      </c>
      <c r="M8" s="43"/>
    </row>
    <row r="9" spans="2:13" x14ac:dyDescent="0.25">
      <c r="B9" s="16">
        <v>2010</v>
      </c>
      <c r="C9" s="2"/>
      <c r="D9" s="2" t="s">
        <v>17</v>
      </c>
      <c r="E9" s="5">
        <v>5847</v>
      </c>
      <c r="F9" s="42">
        <v>0.23328411727483653</v>
      </c>
      <c r="G9" s="2"/>
      <c r="H9" s="42"/>
      <c r="I9" s="5">
        <v>-175.41</v>
      </c>
      <c r="J9" s="17">
        <v>-1.0119350075865308</v>
      </c>
    </row>
    <row r="10" spans="2:13" x14ac:dyDescent="0.25">
      <c r="B10" s="16">
        <v>2011</v>
      </c>
      <c r="C10" s="2"/>
      <c r="D10" s="2" t="s">
        <v>17</v>
      </c>
      <c r="E10" s="5">
        <v>5813</v>
      </c>
      <c r="F10" s="42">
        <v>0.22611263446530269</v>
      </c>
      <c r="G10" s="2"/>
      <c r="H10" s="42"/>
      <c r="I10" s="5">
        <v>-174.39</v>
      </c>
      <c r="J10" s="17">
        <v>-1.0118656061399867</v>
      </c>
    </row>
    <row r="11" spans="2:13" x14ac:dyDescent="0.25">
      <c r="B11" s="16">
        <v>2012</v>
      </c>
      <c r="C11" s="2"/>
      <c r="D11" s="2" t="s">
        <v>17</v>
      </c>
      <c r="E11" s="5">
        <v>5700</v>
      </c>
      <c r="F11" s="42">
        <v>0.20227800042185193</v>
      </c>
      <c r="G11" s="2"/>
      <c r="H11" s="42"/>
      <c r="I11" s="5">
        <v>-171</v>
      </c>
      <c r="J11" s="17">
        <v>-1.0116349483911793</v>
      </c>
    </row>
    <row r="12" spans="2:13" x14ac:dyDescent="0.25">
      <c r="B12" s="16">
        <v>2013</v>
      </c>
      <c r="C12" s="2"/>
      <c r="D12" s="2" t="s">
        <v>17</v>
      </c>
      <c r="E12" s="5">
        <v>5749</v>
      </c>
      <c r="F12" s="42">
        <v>0.21261337270618014</v>
      </c>
      <c r="G12" s="2"/>
      <c r="H12" s="42"/>
      <c r="I12" s="5">
        <v>-172.47</v>
      </c>
      <c r="J12" s="17">
        <v>-1.011734968122963</v>
      </c>
    </row>
    <row r="13" spans="2:13" ht="15.75" thickBot="1" x14ac:dyDescent="0.3">
      <c r="B13" s="18">
        <v>2014</v>
      </c>
      <c r="C13" s="19"/>
      <c r="D13" s="19" t="s">
        <v>17</v>
      </c>
      <c r="E13" s="20">
        <v>5425.97</v>
      </c>
      <c r="F13" s="44">
        <v>0.14447795823665899</v>
      </c>
      <c r="G13" s="19"/>
      <c r="H13" s="44"/>
      <c r="I13" s="20">
        <v>-162.7791</v>
      </c>
      <c r="J13" s="21">
        <v>-1.0110755931442257</v>
      </c>
    </row>
    <row r="14" spans="2:13" x14ac:dyDescent="0.25">
      <c r="B14" s="22">
        <v>2020</v>
      </c>
      <c r="C14" s="10"/>
      <c r="D14" s="10"/>
      <c r="E14" s="45"/>
      <c r="F14" s="45"/>
      <c r="G14" s="10"/>
      <c r="H14" s="45"/>
      <c r="I14" s="11"/>
      <c r="J14" s="23"/>
    </row>
    <row r="15" spans="2:13" x14ac:dyDescent="0.25">
      <c r="B15" s="16">
        <v>2025</v>
      </c>
      <c r="C15" s="2"/>
      <c r="D15" s="2"/>
      <c r="E15" s="5"/>
      <c r="F15" s="5"/>
      <c r="G15" s="2"/>
      <c r="H15" s="5"/>
      <c r="I15" s="1"/>
      <c r="J15" s="24"/>
    </row>
    <row r="16" spans="2:13" x14ac:dyDescent="0.25">
      <c r="B16" s="16">
        <v>2030</v>
      </c>
      <c r="C16" s="2"/>
      <c r="D16" s="2"/>
      <c r="E16" s="5"/>
      <c r="F16" s="5"/>
      <c r="G16" s="2"/>
      <c r="H16" s="5"/>
      <c r="I16" s="1"/>
      <c r="J16" s="24"/>
    </row>
    <row r="17" spans="2:10" x14ac:dyDescent="0.25">
      <c r="B17" s="16">
        <v>2040</v>
      </c>
      <c r="C17" s="2"/>
      <c r="D17" s="2"/>
      <c r="E17" s="5"/>
      <c r="F17" s="5"/>
      <c r="G17" s="2"/>
      <c r="H17" s="5"/>
      <c r="I17" s="1"/>
      <c r="J17" s="24"/>
    </row>
    <row r="18" spans="2:10" ht="15.75" thickBot="1" x14ac:dyDescent="0.3">
      <c r="B18" s="18">
        <v>2050</v>
      </c>
      <c r="C18" s="19"/>
      <c r="D18" s="19"/>
      <c r="E18" s="20"/>
      <c r="F18" s="20"/>
      <c r="G18" s="19"/>
      <c r="H18" s="20"/>
      <c r="I18" s="25"/>
      <c r="J18" s="26"/>
    </row>
  </sheetData>
  <mergeCells count="4">
    <mergeCell ref="B4:J4"/>
    <mergeCell ref="B5:B6"/>
    <mergeCell ref="F5:F6"/>
    <mergeCell ref="J5:J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8"/>
  <sheetViews>
    <sheetView workbookViewId="0">
      <selection activeCell="M7" sqref="M7:N13"/>
    </sheetView>
  </sheetViews>
  <sheetFormatPr defaultRowHeight="15" x14ac:dyDescent="0.25"/>
  <cols>
    <col min="2" max="2" width="10.140625" style="6" bestFit="1" customWidth="1"/>
    <col min="3" max="3" width="1.140625" style="6" customWidth="1"/>
    <col min="4" max="4" width="12" style="7" bestFit="1" customWidth="1"/>
    <col min="5" max="5" width="12" style="7" customWidth="1"/>
    <col min="6" max="6" width="1.140625" style="6" customWidth="1"/>
    <col min="7" max="7" width="12" style="7" bestFit="1" customWidth="1"/>
    <col min="8" max="8" width="12" style="7" customWidth="1"/>
    <col min="9" max="9" width="1" style="7" customWidth="1"/>
    <col min="10" max="10" width="12" style="7" bestFit="1" customWidth="1"/>
    <col min="11" max="11" width="12" style="7" customWidth="1"/>
    <col min="12" max="12" width="1.140625" style="7" customWidth="1"/>
    <col min="13" max="13" width="17" customWidth="1"/>
    <col min="14" max="14" width="11.85546875" customWidth="1"/>
  </cols>
  <sheetData>
    <row r="3" spans="2:17" ht="15.75" thickBot="1" x14ac:dyDescent="0.3"/>
    <row r="4" spans="2:17" x14ac:dyDescent="0.25">
      <c r="B4" s="71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2:17" x14ac:dyDescent="0.25">
      <c r="B5" s="57" t="s">
        <v>0</v>
      </c>
      <c r="C5" s="3"/>
      <c r="D5" s="4" t="s">
        <v>18</v>
      </c>
      <c r="E5" s="74" t="s">
        <v>2</v>
      </c>
      <c r="F5" s="3"/>
      <c r="G5" s="4" t="s">
        <v>19</v>
      </c>
      <c r="H5" s="78" t="s">
        <v>2</v>
      </c>
      <c r="I5" s="37"/>
      <c r="J5" s="4" t="s">
        <v>20</v>
      </c>
      <c r="K5" s="80" t="s">
        <v>2</v>
      </c>
      <c r="L5" s="37"/>
      <c r="M5" s="4" t="s">
        <v>21</v>
      </c>
      <c r="N5" s="59" t="s">
        <v>2</v>
      </c>
    </row>
    <row r="6" spans="2:17" ht="15.75" thickBot="1" x14ac:dyDescent="0.3">
      <c r="B6" s="76"/>
      <c r="C6" s="46"/>
      <c r="D6" s="47" t="s">
        <v>3</v>
      </c>
      <c r="E6" s="77"/>
      <c r="F6" s="46"/>
      <c r="G6" s="47" t="s">
        <v>3</v>
      </c>
      <c r="H6" s="79"/>
      <c r="I6" s="48"/>
      <c r="J6" s="47" t="s">
        <v>3</v>
      </c>
      <c r="K6" s="81"/>
      <c r="L6" s="48"/>
      <c r="M6" s="47" t="s">
        <v>3</v>
      </c>
      <c r="N6" s="63"/>
    </row>
    <row r="7" spans="2:17" x14ac:dyDescent="0.25">
      <c r="B7" s="22">
        <v>2008</v>
      </c>
      <c r="C7" s="10"/>
      <c r="D7" s="49">
        <v>5720.9306089672118</v>
      </c>
      <c r="E7" s="50" t="s">
        <v>4</v>
      </c>
      <c r="F7" s="10"/>
      <c r="G7" s="51">
        <v>11522.251109769873</v>
      </c>
      <c r="H7" s="50" t="s">
        <v>4</v>
      </c>
      <c r="I7" s="50"/>
      <c r="J7" s="52">
        <v>27453.364949196664</v>
      </c>
      <c r="K7" s="50" t="s">
        <v>4</v>
      </c>
      <c r="L7" s="50"/>
      <c r="M7" s="53">
        <f t="shared" ref="M7:M13" si="0">J7+G7+D7</f>
        <v>44696.546667933748</v>
      </c>
      <c r="N7" s="54" t="s">
        <v>4</v>
      </c>
    </row>
    <row r="8" spans="2:17" x14ac:dyDescent="0.25">
      <c r="B8" s="16">
        <v>2009</v>
      </c>
      <c r="C8" s="2"/>
      <c r="D8" s="5">
        <v>5687.0798253510811</v>
      </c>
      <c r="E8" s="42">
        <f>(D8-D$7)/D$7</f>
        <v>-5.9170065029405588E-3</v>
      </c>
      <c r="F8" s="2"/>
      <c r="G8" s="5">
        <v>11642.677946742959</v>
      </c>
      <c r="H8" s="42">
        <f>(G8-G$7)/G$7</f>
        <v>1.0451676137397644E-2</v>
      </c>
      <c r="I8" s="42"/>
      <c r="J8" s="5">
        <v>21992.372780372196</v>
      </c>
      <c r="K8" s="42">
        <f>(J8-J$7)/J$7</f>
        <v>-0.19891886400556763</v>
      </c>
      <c r="L8" s="42"/>
      <c r="M8" s="5">
        <f t="shared" si="0"/>
        <v>39322.130552466238</v>
      </c>
      <c r="N8" s="17">
        <f>(M8-M$7)/M$7</f>
        <v>-0.12024231212751006</v>
      </c>
      <c r="Q8" s="43"/>
    </row>
    <row r="9" spans="2:17" x14ac:dyDescent="0.25">
      <c r="B9" s="16">
        <v>2010</v>
      </c>
      <c r="C9" s="2"/>
      <c r="D9" s="5">
        <v>4735.7530775908408</v>
      </c>
      <c r="E9" s="42">
        <f t="shared" ref="E9:E13" si="1">(D9-D$7)/D$7</f>
        <v>-0.17220581732492349</v>
      </c>
      <c r="F9" s="2"/>
      <c r="G9" s="5">
        <v>11946.483413423022</v>
      </c>
      <c r="H9" s="42">
        <f t="shared" ref="H9:K13" si="2">(G9-G$7)/G$7</f>
        <v>3.6818526137955498E-2</v>
      </c>
      <c r="I9" s="42"/>
      <c r="J9" s="5">
        <v>25299.037108613971</v>
      </c>
      <c r="K9" s="42">
        <f t="shared" si="2"/>
        <v>-7.847226904859736E-2</v>
      </c>
      <c r="L9" s="42"/>
      <c r="M9" s="5">
        <f t="shared" si="0"/>
        <v>41981.273599627835</v>
      </c>
      <c r="N9" s="17">
        <f t="shared" ref="N9:N13" si="3">(M9-M$7)/M$7</f>
        <v>-6.0749057158232478E-2</v>
      </c>
    </row>
    <row r="10" spans="2:17" x14ac:dyDescent="0.25">
      <c r="B10" s="16">
        <v>2011</v>
      </c>
      <c r="C10" s="2"/>
      <c r="D10" s="5">
        <v>5032.8510285314978</v>
      </c>
      <c r="E10" s="42">
        <f t="shared" si="1"/>
        <v>-0.12027406508954872</v>
      </c>
      <c r="F10" s="2"/>
      <c r="G10" s="5">
        <v>10631.63606373802</v>
      </c>
      <c r="H10" s="42">
        <f t="shared" si="2"/>
        <v>-7.7295229686210234E-2</v>
      </c>
      <c r="I10" s="42"/>
      <c r="J10" s="5">
        <v>23191.323271722187</v>
      </c>
      <c r="K10" s="42">
        <f t="shared" si="2"/>
        <v>-0.15524660402692064</v>
      </c>
      <c r="L10" s="42"/>
      <c r="M10" s="5">
        <f t="shared" si="0"/>
        <v>38855.81036399171</v>
      </c>
      <c r="N10" s="17">
        <f t="shared" si="3"/>
        <v>-0.13067533712022333</v>
      </c>
    </row>
    <row r="11" spans="2:17" x14ac:dyDescent="0.25">
      <c r="B11" s="16">
        <v>2012</v>
      </c>
      <c r="C11" s="2"/>
      <c r="D11" s="5">
        <v>5481.8186153470051</v>
      </c>
      <c r="E11" s="42">
        <f t="shared" si="1"/>
        <v>-4.1795996134861894E-2</v>
      </c>
      <c r="F11" s="2"/>
      <c r="G11" s="5">
        <v>10237.897445649587</v>
      </c>
      <c r="H11" s="42">
        <f t="shared" si="2"/>
        <v>-0.11146725165807794</v>
      </c>
      <c r="I11" s="42"/>
      <c r="J11" s="5">
        <v>27344.363983724401</v>
      </c>
      <c r="K11" s="42">
        <f t="shared" si="2"/>
        <v>-3.9704045633011942E-3</v>
      </c>
      <c r="L11" s="42"/>
      <c r="M11" s="5">
        <f t="shared" si="0"/>
        <v>43064.080044720991</v>
      </c>
      <c r="N11" s="17">
        <f t="shared" si="3"/>
        <v>-3.6523327749253674E-2</v>
      </c>
    </row>
    <row r="12" spans="2:17" x14ac:dyDescent="0.25">
      <c r="B12" s="16">
        <v>2013</v>
      </c>
      <c r="C12" s="2"/>
      <c r="D12" s="5">
        <v>5281.9673533697105</v>
      </c>
      <c r="E12" s="42">
        <f t="shared" si="1"/>
        <v>-7.6729344507247305E-2</v>
      </c>
      <c r="F12" s="2"/>
      <c r="G12" s="5">
        <v>10267.62894342626</v>
      </c>
      <c r="H12" s="42">
        <f t="shared" si="2"/>
        <v>-0.1088868967002292</v>
      </c>
      <c r="I12" s="42"/>
      <c r="J12" s="5">
        <v>31246.975596332144</v>
      </c>
      <c r="K12" s="42">
        <f t="shared" si="2"/>
        <v>0.13818381295537643</v>
      </c>
      <c r="L12" s="42"/>
      <c r="M12" s="5">
        <f t="shared" si="0"/>
        <v>46796.571893128115</v>
      </c>
      <c r="N12" s="17">
        <f t="shared" si="3"/>
        <v>4.6984059882661362E-2</v>
      </c>
    </row>
    <row r="13" spans="2:17" ht="15.75" thickBot="1" x14ac:dyDescent="0.3">
      <c r="B13" s="18">
        <v>2014</v>
      </c>
      <c r="C13" s="19"/>
      <c r="D13" s="20">
        <v>5621.1897236711347</v>
      </c>
      <c r="E13" s="44">
        <f t="shared" si="1"/>
        <v>-1.7434381242055142E-2</v>
      </c>
      <c r="F13" s="19"/>
      <c r="G13" s="20">
        <v>10867.535492157025</v>
      </c>
      <c r="H13" s="44">
        <f t="shared" si="2"/>
        <v>-5.6821849426429011E-2</v>
      </c>
      <c r="I13" s="20"/>
      <c r="J13" s="20">
        <v>41834.643474357727</v>
      </c>
      <c r="K13" s="44">
        <f t="shared" si="2"/>
        <v>0.5238439277580027</v>
      </c>
      <c r="L13" s="20"/>
      <c r="M13" s="20">
        <f t="shared" si="0"/>
        <v>58323.368690185889</v>
      </c>
      <c r="N13" s="21">
        <f t="shared" si="3"/>
        <v>0.30487415780665472</v>
      </c>
    </row>
    <row r="14" spans="2:17" x14ac:dyDescent="0.25">
      <c r="B14" s="12">
        <v>2020</v>
      </c>
      <c r="C14" s="13"/>
      <c r="D14" s="30"/>
      <c r="E14" s="30"/>
      <c r="F14" s="13"/>
      <c r="G14" s="30"/>
      <c r="H14" s="30"/>
      <c r="I14" s="30"/>
      <c r="J14" s="30"/>
      <c r="K14" s="30"/>
      <c r="L14" s="30"/>
      <c r="M14" s="55"/>
      <c r="N14" s="56"/>
    </row>
    <row r="15" spans="2:17" x14ac:dyDescent="0.25">
      <c r="B15" s="16">
        <v>2025</v>
      </c>
      <c r="C15" s="2"/>
      <c r="D15" s="5"/>
      <c r="E15" s="5"/>
      <c r="F15" s="2"/>
      <c r="G15" s="5"/>
      <c r="H15" s="5"/>
      <c r="I15" s="5"/>
      <c r="J15" s="5"/>
      <c r="K15" s="5"/>
      <c r="L15" s="5"/>
      <c r="M15" s="1"/>
      <c r="N15" s="24"/>
    </row>
    <row r="16" spans="2:17" x14ac:dyDescent="0.25">
      <c r="B16" s="16">
        <v>2030</v>
      </c>
      <c r="C16" s="2"/>
      <c r="D16" s="5"/>
      <c r="E16" s="5"/>
      <c r="F16" s="2"/>
      <c r="G16" s="5"/>
      <c r="H16" s="5"/>
      <c r="I16" s="5"/>
      <c r="J16" s="5"/>
      <c r="K16" s="5"/>
      <c r="L16" s="5"/>
      <c r="M16" s="1"/>
      <c r="N16" s="24"/>
    </row>
    <row r="17" spans="2:14" x14ac:dyDescent="0.25">
      <c r="B17" s="16">
        <v>2040</v>
      </c>
      <c r="C17" s="2"/>
      <c r="D17" s="5"/>
      <c r="E17" s="5"/>
      <c r="F17" s="2"/>
      <c r="G17" s="5"/>
      <c r="H17" s="5"/>
      <c r="I17" s="5"/>
      <c r="J17" s="5"/>
      <c r="K17" s="5"/>
      <c r="L17" s="5"/>
      <c r="M17" s="1"/>
      <c r="N17" s="24"/>
    </row>
    <row r="18" spans="2:14" ht="15.75" thickBot="1" x14ac:dyDescent="0.3">
      <c r="B18" s="18">
        <v>2050</v>
      </c>
      <c r="C18" s="19"/>
      <c r="D18" s="20"/>
      <c r="E18" s="20"/>
      <c r="F18" s="19"/>
      <c r="G18" s="20"/>
      <c r="H18" s="20"/>
      <c r="I18" s="20"/>
      <c r="J18" s="20"/>
      <c r="K18" s="20"/>
      <c r="L18" s="20"/>
      <c r="M18" s="25"/>
      <c r="N18" s="26"/>
    </row>
  </sheetData>
  <mergeCells count="6">
    <mergeCell ref="B4:N4"/>
    <mergeCell ref="B5:B6"/>
    <mergeCell ref="E5:E6"/>
    <mergeCell ref="H5:H6"/>
    <mergeCell ref="K5:K6"/>
    <mergeCell ref="N5:N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workbookViewId="0">
      <selection activeCell="G26" sqref="G26"/>
    </sheetView>
  </sheetViews>
  <sheetFormatPr defaultRowHeight="15" x14ac:dyDescent="0.25"/>
  <cols>
    <col min="2" max="2" width="10.140625" style="6" bestFit="1" customWidth="1"/>
    <col min="3" max="3" width="1.140625" style="6" customWidth="1"/>
    <col min="4" max="4" width="16.28515625" style="6" customWidth="1"/>
    <col min="5" max="5" width="17.5703125" style="7" customWidth="1"/>
  </cols>
  <sheetData>
    <row r="3" spans="2:5" ht="15.75" thickBot="1" x14ac:dyDescent="0.3"/>
    <row r="4" spans="2:5" x14ac:dyDescent="0.25">
      <c r="B4" s="64" t="s">
        <v>1</v>
      </c>
      <c r="C4" s="65"/>
      <c r="D4" s="65"/>
      <c r="E4" s="66"/>
    </row>
    <row r="5" spans="2:5" ht="15" customHeight="1" x14ac:dyDescent="0.25">
      <c r="B5" s="57" t="s">
        <v>0</v>
      </c>
      <c r="C5" s="3"/>
      <c r="D5" s="4" t="s">
        <v>5</v>
      </c>
      <c r="E5" s="59" t="s">
        <v>2</v>
      </c>
    </row>
    <row r="6" spans="2:5" ht="15.75" thickBot="1" x14ac:dyDescent="0.3">
      <c r="B6" s="58"/>
      <c r="C6" s="8"/>
      <c r="D6" s="9" t="s">
        <v>3</v>
      </c>
      <c r="E6" s="60"/>
    </row>
    <row r="7" spans="2:5" x14ac:dyDescent="0.25">
      <c r="B7" s="12">
        <v>2008</v>
      </c>
      <c r="C7" s="13"/>
      <c r="D7" s="14">
        <v>8176.5991522695949</v>
      </c>
      <c r="E7" s="15" t="s">
        <v>4</v>
      </c>
    </row>
    <row r="8" spans="2:5" x14ac:dyDescent="0.25">
      <c r="B8" s="16">
        <v>2009</v>
      </c>
      <c r="C8" s="2"/>
      <c r="D8" s="5">
        <v>8877.6037675961434</v>
      </c>
      <c r="E8" s="17">
        <f>(D8-D$7)/D$7</f>
        <v>8.5733029377130371E-2</v>
      </c>
    </row>
    <row r="9" spans="2:5" x14ac:dyDescent="0.25">
      <c r="B9" s="16">
        <v>2010</v>
      </c>
      <c r="C9" s="2"/>
      <c r="D9" s="5">
        <v>7884.7260042803719</v>
      </c>
      <c r="E9" s="17">
        <f t="shared" ref="E9:E12" si="0">(D9-D$7)/D$7</f>
        <v>-3.5696154666969002E-2</v>
      </c>
    </row>
    <row r="10" spans="2:5" x14ac:dyDescent="0.25">
      <c r="B10" s="16">
        <v>2011</v>
      </c>
      <c r="C10" s="2"/>
      <c r="D10" s="5">
        <v>8236.373238438835</v>
      </c>
      <c r="E10" s="17">
        <f t="shared" si="0"/>
        <v>7.3103848013202927E-3</v>
      </c>
    </row>
    <row r="11" spans="2:5" x14ac:dyDescent="0.25">
      <c r="B11" s="16">
        <v>2012</v>
      </c>
      <c r="C11" s="2"/>
      <c r="D11" s="5">
        <v>7775.2399361172766</v>
      </c>
      <c r="E11" s="17">
        <f t="shared" si="0"/>
        <v>-4.9086326561686995E-2</v>
      </c>
    </row>
    <row r="12" spans="2:5" x14ac:dyDescent="0.25">
      <c r="B12" s="16">
        <v>2013</v>
      </c>
      <c r="C12" s="2"/>
      <c r="D12" s="5">
        <v>7408.7041677245779</v>
      </c>
      <c r="E12" s="17">
        <f t="shared" si="0"/>
        <v>-9.3913737269592193E-2</v>
      </c>
    </row>
    <row r="13" spans="2:5" ht="15.75" thickBot="1" x14ac:dyDescent="0.3">
      <c r="B13" s="18">
        <v>2014</v>
      </c>
      <c r="C13" s="19"/>
      <c r="D13" s="20">
        <v>6732.5078539449341</v>
      </c>
      <c r="E13" s="21">
        <f t="shared" ref="E13" si="1">(D13-D$7)/D$7</f>
        <v>-0.17661270553098124</v>
      </c>
    </row>
    <row r="14" spans="2:5" x14ac:dyDescent="0.25">
      <c r="B14" s="22">
        <v>2020</v>
      </c>
      <c r="C14" s="10"/>
      <c r="D14" s="11"/>
      <c r="E14" s="23"/>
    </row>
    <row r="15" spans="2:5" x14ac:dyDescent="0.25">
      <c r="B15" s="16">
        <v>2025</v>
      </c>
      <c r="C15" s="2"/>
      <c r="D15" s="1"/>
      <c r="E15" s="24"/>
    </row>
    <row r="16" spans="2:5" x14ac:dyDescent="0.25">
      <c r="B16" s="16">
        <v>2030</v>
      </c>
      <c r="C16" s="2"/>
      <c r="D16" s="1"/>
      <c r="E16" s="24"/>
    </row>
    <row r="17" spans="2:5" x14ac:dyDescent="0.25">
      <c r="B17" s="16">
        <v>2040</v>
      </c>
      <c r="C17" s="2"/>
      <c r="D17" s="1"/>
      <c r="E17" s="24"/>
    </row>
    <row r="18" spans="2:5" ht="15.75" thickBot="1" x14ac:dyDescent="0.3">
      <c r="B18" s="18">
        <v>2050</v>
      </c>
      <c r="C18" s="19"/>
      <c r="D18" s="25"/>
      <c r="E18" s="26"/>
    </row>
  </sheetData>
  <mergeCells count="3">
    <mergeCell ref="B5:B6"/>
    <mergeCell ref="E5:E6"/>
    <mergeCell ref="B4:E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ACUPCC Emissions Summary</vt:lpstr>
      <vt:lpstr>ACUPCC Energy Emissions</vt:lpstr>
      <vt:lpstr>ACUPCC Waste Emissions</vt:lpstr>
      <vt:lpstr>ACUPCC Transportation Emissions</vt:lpstr>
      <vt:lpstr>ACUPCC Ag Emissions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Johnston</dc:creator>
  <cp:lastModifiedBy>Morgan Johnston</cp:lastModifiedBy>
  <cp:lastPrinted>2014-09-03T19:38:12Z</cp:lastPrinted>
  <dcterms:created xsi:type="dcterms:W3CDTF">2014-09-03T19:29:48Z</dcterms:created>
  <dcterms:modified xsi:type="dcterms:W3CDTF">2014-09-24T18:33:19Z</dcterms:modified>
</cp:coreProperties>
</file>